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8_{5F37EECF-ABF8-47FD-B26C-5779150A8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ESF!$A$1:$J$173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2" l="1"/>
  <c r="C76" i="2"/>
  <c r="C56" i="2"/>
  <c r="C30" i="3" l="1"/>
  <c r="A3" i="3" l="1"/>
  <c r="D138" i="5"/>
  <c r="E64" i="2" l="1"/>
  <c r="C96" i="3" l="1"/>
  <c r="A3" i="5" l="1"/>
  <c r="A3" i="4"/>
  <c r="C39" i="3"/>
  <c r="D81" i="3"/>
  <c r="D83" i="3"/>
  <c r="D127" i="3"/>
  <c r="D130" i="3" l="1"/>
  <c r="C103" i="3" l="1"/>
  <c r="C211" i="3" l="1"/>
  <c r="C200" i="3"/>
  <c r="C194" i="3"/>
  <c r="C191" i="3"/>
  <c r="C182" i="3"/>
  <c r="D189" i="3" s="1"/>
  <c r="C178" i="3"/>
  <c r="C176" i="3"/>
  <c r="C173" i="3"/>
  <c r="C170" i="3"/>
  <c r="C167" i="3"/>
  <c r="D168" i="3" s="1"/>
  <c r="C163" i="3"/>
  <c r="C160" i="3"/>
  <c r="C157" i="3"/>
  <c r="C156" i="3"/>
  <c r="C153" i="3"/>
  <c r="C147" i="3"/>
  <c r="C145" i="3"/>
  <c r="D146" i="3" s="1"/>
  <c r="D145" i="3" s="1"/>
  <c r="C142" i="3"/>
  <c r="D144" i="3" s="1"/>
  <c r="C138" i="3"/>
  <c r="D141" i="3" s="1"/>
  <c r="C133" i="3"/>
  <c r="D206" i="3" s="1"/>
  <c r="C130" i="3"/>
  <c r="C127" i="3"/>
  <c r="C124" i="3"/>
  <c r="D126" i="3" s="1"/>
  <c r="D124" i="3" s="1"/>
  <c r="C113" i="3"/>
  <c r="D121" i="3" s="1"/>
  <c r="D110" i="3"/>
  <c r="D99" i="3"/>
  <c r="C83" i="3"/>
  <c r="C81" i="3"/>
  <c r="D79" i="3"/>
  <c r="C79" i="3"/>
  <c r="D73" i="3"/>
  <c r="C73" i="3"/>
  <c r="C70" i="3"/>
  <c r="C69" i="3" s="1"/>
  <c r="C64" i="3"/>
  <c r="C58" i="3"/>
  <c r="D48" i="3"/>
  <c r="C48" i="3"/>
  <c r="D44" i="3"/>
  <c r="C36" i="3"/>
  <c r="D37" i="3" s="1"/>
  <c r="D34" i="3"/>
  <c r="C27" i="3"/>
  <c r="D28" i="3" s="1"/>
  <c r="C21" i="3"/>
  <c r="C11" i="3"/>
  <c r="D17" i="3" s="1"/>
  <c r="C210" i="3" l="1"/>
  <c r="D212" i="3" s="1"/>
  <c r="D211" i="3"/>
  <c r="D68" i="3"/>
  <c r="D67" i="3"/>
  <c r="D65" i="3"/>
  <c r="D66" i="3"/>
  <c r="D183" i="3"/>
  <c r="D186" i="3"/>
  <c r="D184" i="3"/>
  <c r="D187" i="3"/>
  <c r="D190" i="3"/>
  <c r="D188" i="3"/>
  <c r="C181" i="3"/>
  <c r="C166" i="3"/>
  <c r="D169" i="3"/>
  <c r="D167" i="3" s="1"/>
  <c r="D143" i="3"/>
  <c r="D142" i="3" s="1"/>
  <c r="D140" i="3"/>
  <c r="D139" i="3"/>
  <c r="D114" i="3"/>
  <c r="D115" i="3"/>
  <c r="D118" i="3"/>
  <c r="D119" i="3"/>
  <c r="D122" i="3"/>
  <c r="D111" i="3"/>
  <c r="D108" i="3"/>
  <c r="D112" i="3"/>
  <c r="D107" i="3"/>
  <c r="D104" i="3"/>
  <c r="D97" i="3"/>
  <c r="D100" i="3"/>
  <c r="D101" i="3"/>
  <c r="D59" i="3"/>
  <c r="D60" i="3"/>
  <c r="D63" i="3"/>
  <c r="C57" i="3"/>
  <c r="D45" i="3"/>
  <c r="D41" i="3"/>
  <c r="D38" i="3"/>
  <c r="D36" i="3" s="1"/>
  <c r="D31" i="3"/>
  <c r="D35" i="3"/>
  <c r="D32" i="3"/>
  <c r="D15" i="3"/>
  <c r="C123" i="3"/>
  <c r="D150" i="3"/>
  <c r="D172" i="3"/>
  <c r="D192" i="3"/>
  <c r="D12" i="3"/>
  <c r="D16" i="3"/>
  <c r="D20" i="3"/>
  <c r="D33" i="3"/>
  <c r="D43" i="3"/>
  <c r="D47" i="3"/>
  <c r="D61" i="3"/>
  <c r="D72" i="3"/>
  <c r="D70" i="3" s="1"/>
  <c r="C95" i="3"/>
  <c r="D98" i="3"/>
  <c r="D102" i="3"/>
  <c r="D105" i="3"/>
  <c r="D109" i="3"/>
  <c r="D116" i="3"/>
  <c r="D120" i="3"/>
  <c r="D134" i="3"/>
  <c r="D151" i="3"/>
  <c r="D154" i="3"/>
  <c r="D185" i="3"/>
  <c r="D193" i="3"/>
  <c r="D197" i="3"/>
  <c r="D201" i="3"/>
  <c r="D205" i="3"/>
  <c r="D209" i="3"/>
  <c r="D14" i="3"/>
  <c r="D18" i="3"/>
  <c r="D136" i="3"/>
  <c r="D149" i="3"/>
  <c r="D159" i="3"/>
  <c r="D162" i="3"/>
  <c r="D165" i="3"/>
  <c r="D171" i="3"/>
  <c r="D174" i="3"/>
  <c r="D177" i="3"/>
  <c r="D176" i="3" s="1"/>
  <c r="D180" i="3"/>
  <c r="D195" i="3"/>
  <c r="D199" i="3"/>
  <c r="D203" i="3"/>
  <c r="D207" i="3"/>
  <c r="D19" i="3"/>
  <c r="D42" i="3"/>
  <c r="D46" i="3"/>
  <c r="D137" i="3"/>
  <c r="D175" i="3"/>
  <c r="D196" i="3"/>
  <c r="D204" i="3"/>
  <c r="D208" i="3"/>
  <c r="C10" i="3"/>
  <c r="D13" i="3"/>
  <c r="D40" i="3"/>
  <c r="D62" i="3"/>
  <c r="D106" i="3"/>
  <c r="D117" i="3"/>
  <c r="D135" i="3"/>
  <c r="D148" i="3"/>
  <c r="D152" i="3"/>
  <c r="D155" i="3"/>
  <c r="D158" i="3"/>
  <c r="D157" i="3" s="1"/>
  <c r="D161" i="3"/>
  <c r="D160" i="3" s="1"/>
  <c r="D164" i="3"/>
  <c r="D163" i="3" s="1"/>
  <c r="D179" i="3"/>
  <c r="D198" i="3"/>
  <c r="D202" i="3"/>
  <c r="C94" i="3" l="1"/>
  <c r="D191" i="3"/>
  <c r="D178" i="3"/>
  <c r="D194" i="3"/>
  <c r="D200" i="3"/>
  <c r="D153" i="3"/>
  <c r="D173" i="3"/>
  <c r="D170" i="3"/>
  <c r="D147" i="3"/>
  <c r="D64" i="3"/>
  <c r="D182" i="3"/>
  <c r="D138" i="3"/>
  <c r="D133" i="3"/>
  <c r="D113" i="3"/>
  <c r="C9" i="3"/>
  <c r="D23" i="3" s="1"/>
  <c r="D58" i="3"/>
  <c r="D30" i="3"/>
  <c r="D103" i="3"/>
  <c r="D11" i="3"/>
  <c r="D39" i="3"/>
  <c r="D96" i="3"/>
  <c r="D22" i="3" l="1"/>
  <c r="D24" i="3"/>
  <c r="D25" i="3"/>
  <c r="D29" i="3"/>
  <c r="D27" i="3" s="1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91" i="5"/>
  <c r="D90" i="5" s="1"/>
  <c r="C91" i="5"/>
  <c r="C90" i="5" s="1"/>
  <c r="D81" i="5"/>
  <c r="C81" i="5"/>
  <c r="D75" i="5"/>
  <c r="C75" i="5"/>
  <c r="D72" i="5"/>
  <c r="C72" i="5"/>
  <c r="D63" i="5"/>
  <c r="D62" i="5" s="1"/>
  <c r="C63" i="5"/>
  <c r="C62" i="5" s="1"/>
  <c r="D59" i="5"/>
  <c r="D57" i="5"/>
  <c r="D55" i="5"/>
  <c r="D53" i="5"/>
  <c r="D51" i="5"/>
  <c r="D50" i="5" s="1"/>
  <c r="C51" i="5"/>
  <c r="C50" i="5" s="1"/>
  <c r="D38" i="5"/>
  <c r="C38" i="5"/>
  <c r="D29" i="5"/>
  <c r="C29" i="5"/>
  <c r="D21" i="5"/>
  <c r="C21" i="5"/>
  <c r="D16" i="5"/>
  <c r="C16" i="5"/>
  <c r="C44" i="5" l="1"/>
  <c r="D21" i="3"/>
  <c r="D49" i="5"/>
  <c r="D44" i="5"/>
  <c r="C49" i="5"/>
  <c r="C138" i="5" s="1"/>
  <c r="C167" i="2" l="1"/>
  <c r="C159" i="2"/>
  <c r="C155" i="2"/>
  <c r="C134" i="2"/>
  <c r="C127" i="2"/>
  <c r="D123" i="2"/>
  <c r="D122" i="2"/>
  <c r="D121" i="2"/>
  <c r="D119" i="2"/>
  <c r="D118" i="2"/>
  <c r="D117" i="2"/>
  <c r="D116" i="2"/>
  <c r="D115" i="2"/>
  <c r="D114" i="2"/>
  <c r="D113" i="2"/>
  <c r="D112" i="2"/>
  <c r="D111" i="2"/>
  <c r="C120" i="2"/>
  <c r="D120" i="2" s="1"/>
  <c r="D110" i="2"/>
  <c r="C103" i="2"/>
  <c r="C98" i="2"/>
  <c r="E76" i="2"/>
  <c r="D76" i="2"/>
  <c r="D64" i="2"/>
  <c r="E56" i="2"/>
  <c r="D56" i="2"/>
  <c r="C64" i="2"/>
  <c r="C41" i="2"/>
  <c r="D28" i="2"/>
  <c r="D27" i="2"/>
  <c r="D26" i="2"/>
  <c r="D25" i="2"/>
  <c r="D24" i="2"/>
  <c r="D23" i="2"/>
  <c r="D22" i="2"/>
  <c r="D21" i="2"/>
  <c r="D20" i="2"/>
  <c r="A3" i="2" l="1"/>
  <c r="C31" i="7"/>
  <c r="C8" i="7"/>
  <c r="C16" i="6"/>
  <c r="C8" i="6"/>
  <c r="D14" i="2"/>
  <c r="E14" i="2" s="1"/>
  <c r="F14" i="2" s="1"/>
  <c r="G14" i="2" s="1"/>
  <c r="C40" i="7" l="1"/>
  <c r="C21" i="6"/>
  <c r="A1" i="7"/>
  <c r="A1" i="6"/>
  <c r="A3" i="7"/>
  <c r="A3" i="6"/>
</calcChain>
</file>

<file path=xl/sharedStrings.xml><?xml version="1.0" encoding="utf-8"?>
<sst xmlns="http://schemas.openxmlformats.org/spreadsheetml/2006/main" count="807" uniqueCount="552">
  <si>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</si>
  <si>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</si>
  <si>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</si>
  <si>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</si>
  <si>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</si>
  <si>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</si>
  <si>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</si>
  <si>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</si>
  <si>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</si>
  <si>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</si>
  <si>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</si>
  <si>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</si>
  <si>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</si>
  <si>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</si>
  <si>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</si>
  <si>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</si>
  <si>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</si>
  <si>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</si>
  <si>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</si>
  <si>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</si>
  <si>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</si>
  <si>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</si>
  <si>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</si>
  <si>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</si>
  <si>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</si>
  <si>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</si>
  <si>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</si>
  <si>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</si>
  <si>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</si>
  <si>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</si>
  <si>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</si>
  <si>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</si>
  <si>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</si>
  <si>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</si>
  <si>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</si>
  <si>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</si>
  <si>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</si>
  <si>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</si>
  <si>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</si>
  <si>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</si>
  <si>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</si>
  <si>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</si>
  <si>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</si>
  <si>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</si>
  <si>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</si>
  <si>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</si>
  <si>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</si>
  <si>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</si>
  <si>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</si>
  <si>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</si>
  <si>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</si>
  <si>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</si>
  <si>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</si>
  <si>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</si>
  <si>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</si>
  <si>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</si>
  <si>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</si>
  <si>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</si>
  <si>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</si>
  <si>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</si>
  <si>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</si>
  <si>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</si>
  <si>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</si>
  <si>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</si>
  <si>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</si>
  <si>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</si>
  <si>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</si>
  <si>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</si>
  <si>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</si>
  <si>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</si>
  <si>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</si>
  <si>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</si>
  <si>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</si>
  <si>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</si>
  <si>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</si>
  <si>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</si>
  <si>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</si>
  <si>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</si>
  <si>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</si>
  <si>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</si>
  <si>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</si>
  <si>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</si>
  <si>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</si>
  <si>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</si>
  <si>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</si>
  <si>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</si>
  <si>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</si>
  <si>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</si>
  <si>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</si>
  <si>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</si>
  <si>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</si>
  <si>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</si>
  <si>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</si>
  <si>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</si>
  <si>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</si>
  <si>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</si>
  <si>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</si>
  <si>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</si>
  <si>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</si>
  <si>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</si>
  <si>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</si>
  <si>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</si>
  <si>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</si>
  <si>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</si>
  <si>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</si>
  <si>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</si>
  <si>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</si>
  <si>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</si>
  <si>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</si>
  <si>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</si>
  <si>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</si>
  <si>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</si>
  <si>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</si>
  <si>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</si>
  <si>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</si>
  <si>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</si>
  <si>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</si>
  <si>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</si>
  <si>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</si>
  <si>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</si>
  <si>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</si>
  <si>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</si>
  <si>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</si>
  <si>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</si>
  <si>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</si>
  <si>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</si>
  <si>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</si>
  <si>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</si>
  <si>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</si>
  <si>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</si>
  <si>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</si>
  <si>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</si>
  <si>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</si>
  <si>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</si>
  <si>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</si>
  <si>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</si>
  <si>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</si>
  <si>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</si>
  <si>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</si>
  <si>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</si>
  <si>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</si>
  <si>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</si>
  <si>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</si>
  <si>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</si>
  <si>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</si>
  <si>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</si>
  <si>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</si>
  <si>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</si>
  <si>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</si>
  <si>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</si>
  <si>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</si>
  <si>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</si>
  <si>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</si>
  <si>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</si>
  <si>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</si>
  <si>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</si>
  <si>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</si>
  <si>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</si>
  <si>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</si>
  <si>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</si>
  <si>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</si>
  <si>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</si>
  <si>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</si>
  <si>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</si>
  <si>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</si>
  <si>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</si>
  <si>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</si>
  <si>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</si>
  <si>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</si>
  <si>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</si>
  <si>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</si>
  <si>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</si>
  <si>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</si>
  <si>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</si>
  <si>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</si>
  <si>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</si>
  <si>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</si>
  <si>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</si>
  <si>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</si>
  <si>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</si>
  <si>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</si>
  <si>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</si>
  <si>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</si>
  <si>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</si>
  <si>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</si>
  <si>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</si>
  <si>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</si>
  <si>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</si>
  <si>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</si>
  <si>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</si>
  <si>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</si>
  <si>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</si>
  <si>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</si>
  <si>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</si>
  <si>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</si>
  <si>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</si>
  <si>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</si>
  <si>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</si>
  <si>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</si>
  <si>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</si>
  <si>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</si>
  <si>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</si>
  <si>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</si>
  <si>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</si>
  <si>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</si>
  <si>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</si>
  <si>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</si>
  <si>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</si>
  <si>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</si>
  <si>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</si>
  <si>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</si>
  <si>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</si>
  <si>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</si>
  <si>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</si>
  <si>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</si>
  <si>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</si>
  <si>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</si>
  <si>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</si>
  <si>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</si>
  <si>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</si>
  <si>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</si>
  <si>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</si>
  <si>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</si>
  <si>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</si>
  <si>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</si>
  <si>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</si>
  <si>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</si>
  <si>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</si>
  <si>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</si>
  <si>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</si>
  <si>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</si>
  <si>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</si>
  <si>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</si>
  <si>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</si>
  <si>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</si>
  <si>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</si>
  <si>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</si>
  <si>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</si>
  <si>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</si>
  <si>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</si>
  <si>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</si>
  <si>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</si>
  <si>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</si>
  <si>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</si>
  <si>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</si>
  <si>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</si>
  <si>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</si>
  <si>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</si>
  <si>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</si>
  <si>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</si>
  <si>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</si>
  <si>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</si>
  <si>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</si>
  <si>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</si>
  <si>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</si>
  <si>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</si>
  <si>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</si>
  <si>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</si>
  <si>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</si>
  <si>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</si>
  <si>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</si>
  <si>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</si>
  <si>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</si>
  <si>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</si>
  <si>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</si>
  <si>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</si>
  <si>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</si>
  <si>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</si>
  <si>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</si>
  <si>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</si>
  <si>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</si>
  <si>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</si>
  <si>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</si>
  <si>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</si>
  <si>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</si>
  <si>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</si>
  <si>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</si>
  <si>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</si>
  <si>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</si>
  <si>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</si>
  <si>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</si>
  <si>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</si>
  <si>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</si>
  <si>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</si>
  <si>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</si>
  <si>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</si>
  <si>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</si>
  <si>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</si>
  <si>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</si>
  <si>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</si>
  <si>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</si>
  <si>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</si>
  <si>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</si>
  <si>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</si>
  <si>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</si>
  <si>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</si>
  <si>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</si>
  <si>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</si>
  <si>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</si>
  <si>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</si>
  <si>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</si>
  <si>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</si>
  <si>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</si>
  <si>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</si>
  <si>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</si>
  <si>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</si>
  <si>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</si>
  <si>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</si>
  <si>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</si>
  <si>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</si>
  <si>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</si>
  <si>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</si>
  <si>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</si>
  <si>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</si>
  <si>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</si>
  <si>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</si>
  <si>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</si>
  <si>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</si>
  <si>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</si>
  <si>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</si>
  <si>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</si>
  <si>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</si>
  <si>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</si>
  <si>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</si>
  <si>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</si>
  <si>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</si>
  <si>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</si>
  <si>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</si>
  <si>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</si>
  <si>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</si>
  <si>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</si>
  <si>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</si>
  <si>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</si>
  <si>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</si>
  <si>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</si>
  <si>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</si>
  <si>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</si>
  <si>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</si>
  <si>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</si>
  <si>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</si>
  <si>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</si>
  <si>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</si>
  <si>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</si>
  <si>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</si>
  <si>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</si>
  <si>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</si>
  <si>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</si>
  <si>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</si>
  <si>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</si>
  <si>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</si>
  <si>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</si>
  <si>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</si>
  <si>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</si>
  <si>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</si>
  <si>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</si>
  <si>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</si>
  <si>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</si>
  <si>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</si>
  <si>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</si>
  <si>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</si>
  <si>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</si>
  <si>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</si>
  <si>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</si>
  <si>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</si>
  <si>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</si>
  <si>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</si>
  <si>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</si>
  <si>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</si>
  <si>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</si>
  <si>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</si>
  <si>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</si>
  <si>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</si>
  <si>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</si>
  <si>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</si>
  <si>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</si>
  <si>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</si>
  <si>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</si>
  <si>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</si>
  <si>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</si>
  <si>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</si>
  <si>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</si>
  <si>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</si>
  <si>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</si>
  <si>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</si>
  <si>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</si>
  <si>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</si>
  <si>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</si>
  <si>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</si>
  <si>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</si>
  <si>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</si>
  <si>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</si>
  <si>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</si>
  <si>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</si>
  <si>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</si>
  <si>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</si>
  <si>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</si>
  <si>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</si>
  <si>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</si>
  <si>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</si>
  <si>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</si>
  <si>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</si>
  <si>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</si>
  <si>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</si>
  <si>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</si>
  <si>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</si>
  <si>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</si>
  <si>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</si>
  <si>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</si>
  <si>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</si>
  <si>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</si>
  <si>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</si>
  <si>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</si>
  <si>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</si>
  <si>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</si>
  <si>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</si>
  <si>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</si>
  <si>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</si>
  <si>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</si>
  <si>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</si>
  <si>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</si>
  <si>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</si>
  <si>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</si>
  <si>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</si>
  <si>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</si>
  <si>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</si>
  <si>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</si>
  <si>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</si>
  <si>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</si>
  <si>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</si>
  <si>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</si>
  <si>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</si>
  <si>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</si>
  <si>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</si>
  <si>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</si>
  <si>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</si>
  <si>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</si>
  <si>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</si>
  <si>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</si>
  <si>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</si>
  <si>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</si>
  <si>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</si>
  <si>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</si>
  <si>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</si>
  <si>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</si>
  <si>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</si>
  <si>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</si>
  <si>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</si>
  <si>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</si>
  <si>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</si>
  <si>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</si>
  <si>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</si>
  <si>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</si>
  <si>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</si>
  <si>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</si>
  <si>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</si>
  <si>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</si>
  <si>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</si>
  <si>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</si>
  <si>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</si>
  <si>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</si>
  <si>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</si>
  <si>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</si>
  <si>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</si>
  <si>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</si>
  <si>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</si>
  <si>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</si>
  <si>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</si>
  <si>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</si>
  <si>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</si>
  <si>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</si>
  <si>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</si>
  <si>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</si>
  <si>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</si>
  <si>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</si>
  <si>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</si>
  <si>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</si>
  <si>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</si>
  <si>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</si>
  <si>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</si>
  <si>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</si>
  <si>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</si>
  <si>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</si>
  <si>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</si>
  <si>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</si>
  <si>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</si>
  <si>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</si>
  <si>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</si>
  <si>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</si>
  <si>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</si>
  <si>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</si>
  <si>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</si>
  <si>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</si>
  <si>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</si>
  <si>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</si>
  <si>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</si>
  <si>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</si>
  <si>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</si>
  <si>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</si>
  <si>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</si>
  <si>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</si>
  <si>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</si>
  <si>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</si>
  <si>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</si>
  <si>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</si>
  <si>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</si>
  <si>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</si>
  <si>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</si>
  <si>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</si>
  <si>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</si>
  <si>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</si>
  <si>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</si>
  <si>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Mesa de Dinero</t>
  </si>
  <si>
    <t>Línea Recta</t>
  </si>
  <si>
    <t>Municipio de Chihuahua</t>
  </si>
  <si>
    <t>Peps</t>
  </si>
  <si>
    <t>“Bajo protesta de decir verdad declaramos que los Estados Financieros y sus notas, son razonablemente correctos y son responsabilidad del emisor.”</t>
  </si>
  <si>
    <t xml:space="preserve">100% anual </t>
  </si>
  <si>
    <t>Registro mensual</t>
  </si>
  <si>
    <t>Bueno</t>
  </si>
  <si>
    <t>Inventarios periódicos</t>
  </si>
  <si>
    <t>Notas de Desglose</t>
  </si>
  <si>
    <t>PRESIDENTE MUNICIPAL</t>
  </si>
  <si>
    <t>TESORERA MUNICIPAL</t>
  </si>
  <si>
    <t>REGIDOR PRESIDENTE</t>
  </si>
  <si>
    <t xml:space="preserve">COMISIÓN DE HACIENDA Y PLANEACIÓN </t>
  </si>
  <si>
    <t>_______________________________________________</t>
  </si>
  <si>
    <t>_____________________________________________</t>
  </si>
  <si>
    <t>_________________________________________</t>
  </si>
  <si>
    <t>LIC. MARCO ANTONIO BONILLA MENDOZA</t>
  </si>
  <si>
    <t>MTRA. AÍDA AMANDA CÓRDOVA CHÁVEZ</t>
  </si>
  <si>
    <t>LIC. LUIS ABRAHAM VILLEGAS ESCANDÓN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</si>
  <si>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</si>
  <si>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</si>
  <si>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</si>
  <si>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</si>
  <si>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</si>
  <si>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</si>
  <si>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</si>
  <si>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</si>
  <si>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</si>
  <si>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</si>
  <si>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</si>
  <si>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</si>
  <si>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</si>
  <si>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Transferencias al sector paramunicipal</t>
  </si>
  <si>
    <t>Se compone principalmente por el impuesto predial y el de traslación de dominio</t>
  </si>
  <si>
    <t>ESTADO DE ACTIVIDADES</t>
  </si>
  <si>
    <t>ESTADO DE SITUACIÓN FINANCIERA</t>
  </si>
  <si>
    <t>ESTADO DE VARIACIÓN EN LA HACIENDA PÚBLICA</t>
  </si>
  <si>
    <t>ESTADO DE FLUJOS DE EFECTIVO</t>
  </si>
  <si>
    <t>Del 01 de enero al 30 de septiembre de 2026</t>
  </si>
  <si>
    <t>Otros Activos Diferidos: Corresponden al arrendamiento de vehiculos utilizados en labores de seguridad pública y aseo urbano.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</si>
</sst>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1"/>
    <xf numFmtId="0" fontId="14" fillId="0" borderId="1"/>
    <xf numFmtId="44" fontId="22" fillId="0" borderId="1" applyFont="0" applyFill="0" applyBorder="0" applyAlignment="0" applyProtection="0"/>
  </cellStyleXfs>
  <cellXfs count="189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10" fontId="7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2" borderId="11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/>
    </xf>
    <xf numFmtId="0" fontId="4" fillId="0" borderId="12" xfId="0" applyFont="1" applyBorder="1"/>
    <xf numFmtId="0" fontId="6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8" fillId="4" borderId="1" xfId="0" applyFont="1" applyFill="1" applyBorder="1"/>
    <xf numFmtId="10" fontId="8" fillId="4" borderId="1" xfId="0" applyNumberFormat="1" applyFont="1" applyFill="1" applyBorder="1"/>
    <xf numFmtId="0" fontId="6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/>
    <xf numFmtId="0" fontId="7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4" fillId="0" borderId="11" xfId="0" applyNumberFormat="1" applyFont="1" applyBorder="1"/>
    <xf numFmtId="0" fontId="3" fillId="0" borderId="11" xfId="0" applyFont="1" applyBorder="1" applyAlignment="1">
      <alignment vertical="center"/>
    </xf>
    <xf numFmtId="43" fontId="8" fillId="4" borderId="1" xfId="1" applyFont="1" applyFill="1" applyBorder="1"/>
    <xf numFmtId="164" fontId="0" fillId="0" borderId="0" xfId="1" applyNumberFormat="1" applyFont="1"/>
    <xf numFmtId="0" fontId="12" fillId="0" borderId="0" xfId="0" applyFont="1"/>
    <xf numFmtId="164" fontId="6" fillId="0" borderId="12" xfId="1" applyNumberFormat="1" applyFont="1" applyBorder="1" applyAlignment="1">
      <alignment horizontal="right" vertical="center"/>
    </xf>
    <xf numFmtId="164" fontId="7" fillId="0" borderId="13" xfId="1" applyNumberFormat="1" applyFont="1" applyBorder="1" applyAlignment="1">
      <alignment horizontal="right" vertical="center"/>
    </xf>
    <xf numFmtId="0" fontId="8" fillId="4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9" fontId="13" fillId="0" borderId="1" xfId="2" applyFont="1" applyFill="1" applyBorder="1" applyAlignment="1">
      <alignment wrapText="1"/>
    </xf>
    <xf numFmtId="9" fontId="10" fillId="0" borderId="1" xfId="2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9" fontId="13" fillId="0" borderId="1" xfId="2" applyFont="1" applyFill="1" applyBorder="1" applyAlignment="1">
      <alignment vertical="center" wrapText="1"/>
    </xf>
    <xf numFmtId="9" fontId="10" fillId="0" borderId="1" xfId="2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" fontId="0" fillId="0" borderId="0" xfId="0" applyNumberFormat="1"/>
    <xf numFmtId="43" fontId="6" fillId="2" borderId="11" xfId="1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9" fillId="5" borderId="1" xfId="0" applyFont="1" applyFill="1" applyBorder="1"/>
    <xf numFmtId="0" fontId="3" fillId="0" borderId="15" xfId="0" applyFont="1" applyBorder="1" applyAlignment="1">
      <alignment horizontal="center"/>
    </xf>
    <xf numFmtId="0" fontId="4" fillId="0" borderId="16" xfId="0" applyFont="1" applyBorder="1"/>
    <xf numFmtId="0" fontId="3" fillId="0" borderId="17" xfId="0" applyFont="1" applyBorder="1" applyAlignment="1">
      <alignment horizontal="center"/>
    </xf>
    <xf numFmtId="0" fontId="4" fillId="0" borderId="18" xfId="0" applyFont="1" applyBorder="1"/>
    <xf numFmtId="0" fontId="0" fillId="0" borderId="18" xfId="0" applyBorder="1"/>
    <xf numFmtId="0" fontId="3" fillId="0" borderId="19" xfId="0" applyFont="1" applyBorder="1" applyAlignment="1">
      <alignment horizontal="center"/>
    </xf>
    <xf numFmtId="0" fontId="4" fillId="0" borderId="21" xfId="0" applyFont="1" applyBorder="1"/>
    <xf numFmtId="0" fontId="4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3" fillId="0" borderId="1" xfId="0" applyFont="1" applyBorder="1" applyAlignment="1">
      <alignment horizontal="center"/>
    </xf>
    <xf numFmtId="0" fontId="4" fillId="0" borderId="22" xfId="0" applyFont="1" applyBorder="1"/>
    <xf numFmtId="43" fontId="6" fillId="0" borderId="12" xfId="1" applyFont="1" applyBorder="1" applyAlignment="1">
      <alignment horizontal="right" vertical="center"/>
    </xf>
    <xf numFmtId="43" fontId="6" fillId="0" borderId="10" xfId="1" applyFont="1" applyBorder="1" applyAlignment="1">
      <alignment horizontal="right" vertical="center" wrapText="1"/>
    </xf>
    <xf numFmtId="43" fontId="7" fillId="0" borderId="12" xfId="1" applyFont="1" applyBorder="1" applyAlignment="1">
      <alignment horizontal="right" vertical="center"/>
    </xf>
    <xf numFmtId="43" fontId="6" fillId="2" borderId="10" xfId="1" applyFont="1" applyFill="1" applyBorder="1" applyAlignment="1">
      <alignment horizontal="right" vertical="center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/>
    </xf>
    <xf numFmtId="0" fontId="8" fillId="12" borderId="1" xfId="0" applyFont="1" applyFill="1" applyBorder="1"/>
    <xf numFmtId="0" fontId="7" fillId="13" borderId="0" xfId="0" applyFont="1" applyFill="1"/>
    <xf numFmtId="0" fontId="3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4" fontId="7" fillId="0" borderId="0" xfId="1" applyNumberFormat="1" applyFont="1" applyFill="1" applyAlignment="1">
      <alignment vertical="center"/>
    </xf>
    <xf numFmtId="4" fontId="7" fillId="0" borderId="0" xfId="1" applyNumberFormat="1" applyFont="1" applyAlignment="1">
      <alignment vertical="center"/>
    </xf>
    <xf numFmtId="4" fontId="6" fillId="0" borderId="0" xfId="1" applyNumberFormat="1" applyFont="1" applyAlignment="1">
      <alignment vertical="center"/>
    </xf>
    <xf numFmtId="4" fontId="7" fillId="13" borderId="0" xfId="0" applyNumberFormat="1" applyFont="1" applyFill="1"/>
    <xf numFmtId="0" fontId="9" fillId="5" borderId="1" xfId="0" applyFont="1" applyFill="1" applyBorder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13" borderId="0" xfId="0" applyFont="1" applyFill="1"/>
    <xf numFmtId="4" fontId="7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1" applyNumberFormat="1" applyFont="1"/>
    <xf numFmtId="43" fontId="9" fillId="5" borderId="1" xfId="1" applyFont="1" applyFill="1" applyBorder="1" applyAlignment="1">
      <alignment vertical="center"/>
    </xf>
    <xf numFmtId="4" fontId="6" fillId="0" borderId="10" xfId="1" applyNumberFormat="1" applyFont="1" applyBorder="1" applyAlignment="1">
      <alignment horizontal="right" vertical="center" wrapText="1"/>
    </xf>
    <xf numFmtId="4" fontId="7" fillId="0" borderId="10" xfId="1" applyNumberFormat="1" applyFont="1" applyBorder="1" applyAlignment="1">
      <alignment horizontal="right" vertical="center" wrapText="1"/>
    </xf>
    <xf numFmtId="4" fontId="7" fillId="0" borderId="12" xfId="1" applyNumberFormat="1" applyFont="1" applyBorder="1" applyAlignment="1">
      <alignment horizontal="right" vertical="center" wrapText="1"/>
    </xf>
    <xf numFmtId="4" fontId="7" fillId="0" borderId="10" xfId="1" applyNumberFormat="1" applyFont="1" applyBorder="1" applyAlignment="1">
      <alignment horizontal="right" vertical="center"/>
    </xf>
    <xf numFmtId="0" fontId="16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1" xfId="4" applyFont="1" applyAlignment="1" applyProtection="1">
      <alignment horizontal="center"/>
      <protection locked="0"/>
    </xf>
    <xf numFmtId="10" fontId="9" fillId="5" borderId="1" xfId="0" applyNumberFormat="1" applyFont="1" applyFill="1" applyBorder="1" applyAlignment="1">
      <alignment horizontal="center" vertical="center"/>
    </xf>
    <xf numFmtId="4" fontId="3" fillId="0" borderId="0" xfId="1" applyNumberFormat="1" applyFont="1" applyFill="1" applyAlignment="1">
      <alignment vertical="center" wrapText="1"/>
    </xf>
    <xf numFmtId="4" fontId="4" fillId="0" borderId="0" xfId="1" applyNumberFormat="1" applyFont="1" applyFill="1" applyAlignment="1">
      <alignment vertical="center" wrapText="1"/>
    </xf>
    <xf numFmtId="9" fontId="10" fillId="0" borderId="0" xfId="2" applyFont="1" applyAlignment="1">
      <alignment wrapText="1"/>
    </xf>
    <xf numFmtId="9" fontId="13" fillId="0" borderId="0" xfId="2" applyFont="1" applyAlignment="1">
      <alignment wrapText="1"/>
    </xf>
    <xf numFmtId="9" fontId="13" fillId="0" borderId="0" xfId="2" applyFont="1" applyAlignment="1">
      <alignment vertical="center" wrapText="1"/>
    </xf>
    <xf numFmtId="9" fontId="10" fillId="0" borderId="0" xfId="2" applyFont="1" applyAlignment="1">
      <alignment vertical="center" wrapText="1"/>
    </xf>
    <xf numFmtId="164" fontId="8" fillId="4" borderId="1" xfId="1" applyNumberFormat="1" applyFont="1" applyFill="1" applyBorder="1" applyAlignment="1">
      <alignment vertical="center"/>
    </xf>
    <xf numFmtId="164" fontId="9" fillId="5" borderId="1" xfId="1" applyNumberFormat="1" applyFont="1" applyFill="1" applyBorder="1" applyAlignment="1">
      <alignment horizontal="center" vertical="center"/>
    </xf>
    <xf numFmtId="4" fontId="3" fillId="0" borderId="0" xfId="1" applyNumberFormat="1" applyFont="1" applyAlignment="1">
      <alignment vertical="center" wrapText="1"/>
    </xf>
    <xf numFmtId="4" fontId="4" fillId="0" borderId="10" xfId="1" applyNumberFormat="1" applyFont="1" applyBorder="1" applyAlignment="1">
      <alignment horizontal="right" vertical="center" wrapText="1"/>
    </xf>
    <xf numFmtId="4" fontId="4" fillId="0" borderId="12" xfId="1" applyNumberFormat="1" applyFont="1" applyBorder="1" applyAlignment="1">
      <alignment horizontal="right" vertical="center"/>
    </xf>
    <xf numFmtId="4" fontId="3" fillId="0" borderId="10" xfId="1" applyNumberFormat="1" applyFont="1" applyBorder="1" applyAlignment="1">
      <alignment horizontal="right" vertical="center" wrapText="1"/>
    </xf>
    <xf numFmtId="9" fontId="10" fillId="0" borderId="1" xfId="2" applyFont="1" applyFill="1" applyBorder="1" applyAlignment="1">
      <alignment horizontal="right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20" fillId="0" borderId="17" xfId="0" applyFont="1" applyBorder="1"/>
    <xf numFmtId="0" fontId="21" fillId="0" borderId="1" xfId="0" applyFont="1" applyBorder="1" applyAlignment="1">
      <alignment horizontal="left"/>
    </xf>
    <xf numFmtId="0" fontId="13" fillId="0" borderId="1" xfId="0" applyFont="1" applyBorder="1"/>
    <xf numFmtId="0" fontId="23" fillId="4" borderId="1" xfId="0" applyFont="1" applyFill="1" applyBorder="1" applyAlignment="1">
      <alignment horizontal="center" vertical="center"/>
    </xf>
    <xf numFmtId="0" fontId="25" fillId="4" borderId="1" xfId="0" applyFont="1" applyFill="1" applyBorder="1"/>
    <xf numFmtId="0" fontId="26" fillId="0" borderId="0" xfId="0" applyFont="1"/>
    <xf numFmtId="0" fontId="23" fillId="4" borderId="1" xfId="0" applyFont="1" applyFill="1" applyBorder="1"/>
    <xf numFmtId="0" fontId="27" fillId="5" borderId="1" xfId="0" applyFont="1" applyFill="1" applyBorder="1"/>
    <xf numFmtId="0" fontId="26" fillId="0" borderId="0" xfId="0" applyFont="1" applyAlignment="1">
      <alignment horizontal="center"/>
    </xf>
    <xf numFmtId="43" fontId="26" fillId="0" borderId="0" xfId="1" applyFont="1"/>
    <xf numFmtId="0" fontId="24" fillId="0" borderId="0" xfId="0" applyFont="1"/>
    <xf numFmtId="4" fontId="26" fillId="0" borderId="0" xfId="1" applyNumberFormat="1" applyFont="1"/>
    <xf numFmtId="4" fontId="26" fillId="0" borderId="0" xfId="0" applyNumberFormat="1" applyFont="1"/>
    <xf numFmtId="0" fontId="28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164" fontId="26" fillId="0" borderId="0" xfId="1" applyNumberFormat="1" applyFont="1"/>
    <xf numFmtId="164" fontId="28" fillId="0" borderId="0" xfId="1" applyNumberFormat="1" applyFont="1"/>
    <xf numFmtId="43" fontId="24" fillId="0" borderId="0" xfId="1" applyFont="1"/>
    <xf numFmtId="43" fontId="26" fillId="7" borderId="1" xfId="1" applyFont="1" applyFill="1" applyBorder="1"/>
    <xf numFmtId="9" fontId="26" fillId="0" borderId="0" xfId="2" applyFont="1" applyFill="1"/>
    <xf numFmtId="43" fontId="26" fillId="0" borderId="0" xfId="1" applyFont="1" applyFill="1"/>
    <xf numFmtId="9" fontId="26" fillId="0" borderId="0" xfId="0" applyNumberFormat="1" applyFont="1"/>
    <xf numFmtId="4" fontId="24" fillId="0" borderId="0" xfId="1" applyNumberFormat="1" applyFont="1"/>
    <xf numFmtId="9" fontId="26" fillId="0" borderId="0" xfId="2" applyFont="1"/>
    <xf numFmtId="0" fontId="24" fillId="0" borderId="0" xfId="0" applyFont="1" applyAlignment="1">
      <alignment horizontal="center"/>
    </xf>
    <xf numFmtId="0" fontId="27" fillId="6" borderId="1" xfId="0" applyFont="1" applyFill="1" applyBorder="1"/>
    <xf numFmtId="4" fontId="7" fillId="0" borderId="0" xfId="0" applyNumberFormat="1" applyFont="1" applyAlignment="1">
      <alignment wrapText="1"/>
    </xf>
    <xf numFmtId="4" fontId="7" fillId="14" borderId="0" xfId="1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5" xfId="0" applyFont="1" applyBorder="1"/>
    <xf numFmtId="0" fontId="3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7" fillId="8" borderId="11" xfId="0" applyFont="1" applyFill="1" applyBorder="1" applyAlignment="1">
      <alignment horizontal="center" vertical="center"/>
    </xf>
    <xf numFmtId="0" fontId="18" fillId="9" borderId="9" xfId="0" applyFont="1" applyFill="1" applyBorder="1"/>
    <xf numFmtId="0" fontId="15" fillId="0" borderId="1" xfId="0" applyFont="1" applyBorder="1" applyAlignment="1" applyProtection="1">
      <alignment horizontal="center"/>
      <protection locked="0"/>
    </xf>
    <xf numFmtId="38" fontId="15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 wrapText="1"/>
    </xf>
    <xf numFmtId="0" fontId="17" fillId="10" borderId="23" xfId="0" applyFont="1" applyFill="1" applyBorder="1" applyAlignment="1">
      <alignment horizontal="center" vertical="center"/>
    </xf>
    <xf numFmtId="0" fontId="17" fillId="10" borderId="24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6">
    <cellStyle name="Millares" xfId="1" builtinId="3"/>
    <cellStyle name="Moneda 7" xfId="5" xr:uid="{47974797-52CB-428E-B5EF-89EA2C6A0FAD}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76201</xdr:rowOff>
    </xdr:from>
    <xdr:to>
      <xdr:col>1</xdr:col>
      <xdr:colOff>495300</xdr:colOff>
      <xdr:row>3</xdr:row>
      <xdr:rowOff>31298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F3A9E4-53DD-CEFC-49F3-03D1113D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76201"/>
          <a:ext cx="914400" cy="383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562067</xdr:colOff>
      <xdr:row>3</xdr:row>
      <xdr:rowOff>79668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D17E9-0E1F-E167-ABF4-B26CC497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1066892" cy="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504825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E22D6E-46BA-69E9-C2E8-CB7CEF85D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10668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571592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31C05-7B0B-AF20-59C4-2D1C148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485867</xdr:colOff>
      <xdr:row>3</xdr:row>
      <xdr:rowOff>60618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12633-16D7-B808-4458-0D0B34BF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1066892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866867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7E7AC-CD08-AFAB-FF07-FF412470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76201</xdr:rowOff>
    </xdr:from>
    <xdr:to>
      <xdr:col>1</xdr:col>
      <xdr:colOff>1047750</xdr:colOff>
      <xdr:row>3</xdr:row>
      <xdr:rowOff>126874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329EF-9D3B-10DE-8A9E-9DA30A6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1"/>
          <a:ext cx="1133475" cy="479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tabSelected="1" topLeftCell="A35" workbookViewId="0">
      <selection activeCell="B9" sqref="B9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76" t="s">
        <v>513</v>
      </c>
      <c r="B1" s="177"/>
      <c r="C1" s="177"/>
      <c r="D1" s="178"/>
    </row>
    <row r="2" spans="1:4" ht="11.25" customHeight="1" x14ac:dyDescent="0.25">
      <c r="A2" s="179" t="s">
        <v>520</v>
      </c>
      <c r="B2" s="180"/>
      <c r="C2" s="180"/>
      <c r="D2" s="181"/>
    </row>
    <row r="3" spans="1:4" ht="11.25" customHeight="1" x14ac:dyDescent="0.25">
      <c r="A3" s="179" t="s">
        <v>550</v>
      </c>
      <c r="B3" s="180"/>
      <c r="C3" s="180"/>
      <c r="D3" s="181"/>
    </row>
    <row r="4" spans="1:4" ht="11.25" customHeight="1" thickBot="1" x14ac:dyDescent="0.3">
      <c r="A4" s="182" t="s">
        <v>0</v>
      </c>
      <c r="B4" s="183"/>
      <c r="C4" s="183"/>
      <c r="D4" s="184"/>
    </row>
    <row r="5" spans="1:4" ht="15" customHeight="1" thickBot="1" x14ac:dyDescent="0.3">
      <c r="A5" s="127" t="s">
        <v>1</v>
      </c>
      <c r="B5" s="173" t="s">
        <v>2</v>
      </c>
      <c r="C5" s="174"/>
      <c r="D5" s="175"/>
    </row>
    <row r="6" spans="1:4" ht="9.75" customHeight="1" x14ac:dyDescent="0.25">
      <c r="A6" s="65"/>
      <c r="B6" s="71"/>
      <c r="C6" s="71"/>
      <c r="D6" s="66"/>
    </row>
    <row r="7" spans="1:4" ht="9.75" customHeight="1" x14ac:dyDescent="0.25">
      <c r="A7" s="67"/>
      <c r="B7" s="76"/>
      <c r="C7" s="72"/>
      <c r="D7" s="68"/>
    </row>
    <row r="8" spans="1:4" x14ac:dyDescent="0.25">
      <c r="A8" s="67"/>
      <c r="B8" s="131" t="s">
        <v>546</v>
      </c>
      <c r="C8" s="72"/>
      <c r="D8" s="68"/>
    </row>
    <row r="9" spans="1:4" x14ac:dyDescent="0.25">
      <c r="A9" s="129" t="s">
        <v>533</v>
      </c>
      <c r="B9" s="72" t="s">
        <v>3</v>
      </c>
      <c r="C9" s="72"/>
      <c r="D9" s="68"/>
    </row>
    <row r="10" spans="1:4" x14ac:dyDescent="0.25">
      <c r="A10" s="129" t="s">
        <v>534</v>
      </c>
      <c r="B10" s="72" t="s">
        <v>4</v>
      </c>
      <c r="C10" s="72"/>
      <c r="D10" s="68"/>
    </row>
    <row r="11" spans="1:4" x14ac:dyDescent="0.25">
      <c r="A11" s="129"/>
      <c r="B11" s="131" t="s">
        <v>547</v>
      </c>
      <c r="C11" s="72"/>
      <c r="D11" s="68"/>
    </row>
    <row r="12" spans="1:4" x14ac:dyDescent="0.25">
      <c r="A12" s="129" t="s">
        <v>5</v>
      </c>
      <c r="B12" s="72" t="s">
        <v>6</v>
      </c>
      <c r="C12" s="72"/>
      <c r="D12" s="68"/>
    </row>
    <row r="13" spans="1:4" x14ac:dyDescent="0.25">
      <c r="A13" s="129" t="s">
        <v>7</v>
      </c>
      <c r="B13" s="72" t="s">
        <v>8</v>
      </c>
      <c r="C13" s="72"/>
      <c r="D13" s="68"/>
    </row>
    <row r="14" spans="1:4" x14ac:dyDescent="0.25">
      <c r="A14" s="129" t="s">
        <v>9</v>
      </c>
      <c r="B14" s="72" t="s">
        <v>10</v>
      </c>
      <c r="C14" s="72"/>
      <c r="D14" s="68"/>
    </row>
    <row r="15" spans="1:4" x14ac:dyDescent="0.25">
      <c r="A15" s="129" t="s">
        <v>11</v>
      </c>
      <c r="B15" s="72" t="s">
        <v>12</v>
      </c>
      <c r="C15" s="72"/>
      <c r="D15" s="68"/>
    </row>
    <row r="16" spans="1:4" x14ac:dyDescent="0.25">
      <c r="A16" s="129" t="s">
        <v>13</v>
      </c>
      <c r="B16" s="72" t="s">
        <v>14</v>
      </c>
      <c r="C16" s="72"/>
      <c r="D16" s="68"/>
    </row>
    <row r="17" spans="1:4" x14ac:dyDescent="0.25">
      <c r="A17" s="129" t="s">
        <v>15</v>
      </c>
      <c r="B17" s="72" t="s">
        <v>16</v>
      </c>
      <c r="C17" s="73"/>
      <c r="D17" s="69"/>
    </row>
    <row r="18" spans="1:4" x14ac:dyDescent="0.25">
      <c r="A18" s="129" t="s">
        <v>17</v>
      </c>
      <c r="B18" s="72" t="s">
        <v>18</v>
      </c>
      <c r="C18" s="73"/>
      <c r="D18" s="69"/>
    </row>
    <row r="19" spans="1:4" x14ac:dyDescent="0.25">
      <c r="A19" s="129" t="s">
        <v>19</v>
      </c>
      <c r="B19" s="72" t="s">
        <v>20</v>
      </c>
      <c r="C19" s="73"/>
      <c r="D19" s="69"/>
    </row>
    <row r="20" spans="1:4" x14ac:dyDescent="0.25">
      <c r="A20" s="129" t="s">
        <v>21</v>
      </c>
      <c r="B20" s="72" t="s">
        <v>22</v>
      </c>
      <c r="C20" s="73"/>
      <c r="D20" s="69"/>
    </row>
    <row r="21" spans="1:4" x14ac:dyDescent="0.25">
      <c r="A21" s="129" t="s">
        <v>23</v>
      </c>
      <c r="B21" s="72" t="s">
        <v>24</v>
      </c>
      <c r="C21" s="73"/>
      <c r="D21" s="69"/>
    </row>
    <row r="22" spans="1:4" x14ac:dyDescent="0.25">
      <c r="A22" s="129" t="s">
        <v>25</v>
      </c>
      <c r="B22" s="72" t="s">
        <v>26</v>
      </c>
      <c r="C22" s="73"/>
      <c r="D22" s="69"/>
    </row>
    <row r="23" spans="1:4" x14ac:dyDescent="0.25">
      <c r="A23" s="129" t="s">
        <v>27</v>
      </c>
      <c r="B23" s="72" t="s">
        <v>28</v>
      </c>
      <c r="C23" s="73"/>
      <c r="D23" s="69"/>
    </row>
    <row r="24" spans="1:4" x14ac:dyDescent="0.25">
      <c r="A24" s="129" t="s">
        <v>29</v>
      </c>
      <c r="B24" s="72" t="s">
        <v>30</v>
      </c>
      <c r="C24" s="73"/>
      <c r="D24" s="69"/>
    </row>
    <row r="25" spans="1:4" x14ac:dyDescent="0.25">
      <c r="A25" s="129" t="s">
        <v>31</v>
      </c>
      <c r="B25" s="72" t="s">
        <v>32</v>
      </c>
      <c r="C25" s="73"/>
      <c r="D25" s="69"/>
    </row>
    <row r="26" spans="1:4" x14ac:dyDescent="0.25">
      <c r="A26" s="129" t="s">
        <v>33</v>
      </c>
      <c r="B26" s="72" t="s">
        <v>34</v>
      </c>
      <c r="C26" s="73"/>
      <c r="D26" s="69"/>
    </row>
    <row r="27" spans="1:4" x14ac:dyDescent="0.25">
      <c r="A27" s="129" t="s">
        <v>35</v>
      </c>
      <c r="B27" s="72" t="s">
        <v>36</v>
      </c>
      <c r="C27" s="73"/>
      <c r="D27" s="69"/>
    </row>
    <row r="28" spans="1:4" x14ac:dyDescent="0.25">
      <c r="A28" s="129"/>
      <c r="B28" s="131" t="s">
        <v>548</v>
      </c>
      <c r="C28" s="73"/>
      <c r="D28" s="69"/>
    </row>
    <row r="29" spans="1:4" x14ac:dyDescent="0.25">
      <c r="A29" s="129" t="s">
        <v>531</v>
      </c>
      <c r="B29" s="72" t="s">
        <v>37</v>
      </c>
      <c r="C29" s="73"/>
      <c r="D29" s="69"/>
    </row>
    <row r="30" spans="1:4" x14ac:dyDescent="0.25">
      <c r="A30" s="129" t="s">
        <v>532</v>
      </c>
      <c r="B30" s="72" t="s">
        <v>38</v>
      </c>
      <c r="C30" s="73"/>
      <c r="D30" s="69"/>
    </row>
    <row r="31" spans="1:4" x14ac:dyDescent="0.25">
      <c r="A31" s="129"/>
      <c r="B31" s="131" t="s">
        <v>549</v>
      </c>
      <c r="C31" s="73"/>
      <c r="D31" s="69"/>
    </row>
    <row r="32" spans="1:4" x14ac:dyDescent="0.25">
      <c r="A32" s="129" t="s">
        <v>39</v>
      </c>
      <c r="B32" s="72" t="s">
        <v>40</v>
      </c>
      <c r="C32" s="73"/>
      <c r="D32" s="69"/>
    </row>
    <row r="33" spans="1:4" x14ac:dyDescent="0.25">
      <c r="A33" s="129" t="s">
        <v>41</v>
      </c>
      <c r="B33" s="72" t="s">
        <v>42</v>
      </c>
      <c r="C33" s="73"/>
      <c r="D33" s="69"/>
    </row>
    <row r="34" spans="1:4" x14ac:dyDescent="0.25">
      <c r="A34" s="129" t="s">
        <v>43</v>
      </c>
      <c r="B34" s="72" t="s">
        <v>44</v>
      </c>
      <c r="C34" s="73"/>
      <c r="D34" s="69"/>
    </row>
    <row r="35" spans="1:4" ht="15" customHeight="1" x14ac:dyDescent="0.25">
      <c r="A35" s="130"/>
      <c r="B35" s="73"/>
      <c r="C35" s="73"/>
      <c r="D35" s="69"/>
    </row>
    <row r="36" spans="1:4" ht="15" customHeight="1" x14ac:dyDescent="0.25">
      <c r="A36" s="130"/>
      <c r="B36" s="73"/>
      <c r="C36" s="73"/>
      <c r="D36" s="69"/>
    </row>
    <row r="37" spans="1:4" x14ac:dyDescent="0.25">
      <c r="A37" s="129" t="s">
        <v>535</v>
      </c>
      <c r="B37" s="132" t="s">
        <v>45</v>
      </c>
      <c r="C37" s="73"/>
      <c r="D37" s="69"/>
    </row>
    <row r="38" spans="1:4" x14ac:dyDescent="0.25">
      <c r="A38" s="129" t="s">
        <v>536</v>
      </c>
      <c r="B38" s="132" t="s">
        <v>46</v>
      </c>
      <c r="C38" s="73"/>
      <c r="D38" s="69"/>
    </row>
    <row r="39" spans="1:4" ht="9.75" customHeight="1" x14ac:dyDescent="0.25">
      <c r="A39" s="67"/>
      <c r="B39" s="72"/>
      <c r="C39" s="73"/>
      <c r="D39" s="69"/>
    </row>
    <row r="40" spans="1:4" ht="9.75" customHeight="1" x14ac:dyDescent="0.25">
      <c r="A40" s="67"/>
      <c r="B40" s="76"/>
      <c r="C40" s="73"/>
      <c r="D40" s="69"/>
    </row>
    <row r="41" spans="1:4" ht="9.75" customHeight="1" thickBot="1" x14ac:dyDescent="0.3">
      <c r="A41" s="70"/>
      <c r="B41" s="77"/>
      <c r="C41" s="74"/>
      <c r="D41" s="75"/>
    </row>
    <row r="42" spans="1:4" ht="9.75" customHeight="1" x14ac:dyDescent="0.25">
      <c r="A42" s="1"/>
      <c r="B42" s="1"/>
    </row>
    <row r="43" spans="1:4" ht="32.25" customHeight="1" x14ac:dyDescent="0.25">
      <c r="A43" s="172" t="s">
        <v>515</v>
      </c>
      <c r="B43" s="172"/>
      <c r="C43" s="172"/>
      <c r="D43" s="172"/>
    </row>
    <row r="44" spans="1:4" ht="32.25" customHeight="1" x14ac:dyDescent="0.25">
      <c r="A44" s="63"/>
    </row>
    <row r="45" spans="1:4" ht="15" customHeight="1" x14ac:dyDescent="0.25">
      <c r="A45" s="170" t="s">
        <v>521</v>
      </c>
      <c r="B45" s="170"/>
      <c r="C45" s="170"/>
      <c r="D45" s="170"/>
    </row>
    <row r="46" spans="1:4" ht="15" customHeight="1" x14ac:dyDescent="0.25">
      <c r="A46" s="42"/>
      <c r="B46" s="42"/>
      <c r="C46" s="42"/>
      <c r="D46" s="42"/>
    </row>
    <row r="47" spans="1:4" ht="15" customHeight="1" x14ac:dyDescent="0.25">
      <c r="A47" s="42"/>
      <c r="B47" s="110"/>
      <c r="C47" s="42"/>
      <c r="D47" s="42"/>
    </row>
    <row r="48" spans="1:4" ht="15" customHeight="1" x14ac:dyDescent="0.25">
      <c r="A48" s="42"/>
      <c r="B48" s="110"/>
      <c r="C48" s="42"/>
      <c r="D48" s="42"/>
    </row>
    <row r="49" spans="1:4" ht="15" customHeight="1" x14ac:dyDescent="0.25">
      <c r="A49" s="42"/>
      <c r="B49" s="110"/>
      <c r="C49" s="42"/>
      <c r="D49" s="42"/>
    </row>
    <row r="50" spans="1:4" ht="15" customHeight="1" x14ac:dyDescent="0.25">
      <c r="A50" s="42"/>
      <c r="B50" s="110"/>
      <c r="C50" s="42"/>
      <c r="D50" s="42"/>
    </row>
    <row r="51" spans="1:4" ht="15" customHeight="1" x14ac:dyDescent="0.25">
      <c r="A51" s="170" t="s">
        <v>525</v>
      </c>
      <c r="B51" s="170"/>
      <c r="C51" s="170"/>
      <c r="D51" s="170"/>
    </row>
    <row r="52" spans="1:4" ht="15" customHeight="1" x14ac:dyDescent="0.25">
      <c r="A52" s="170" t="s">
        <v>528</v>
      </c>
      <c r="B52" s="170"/>
      <c r="C52" s="170"/>
      <c r="D52" s="170"/>
    </row>
    <row r="53" spans="1:4" ht="15" customHeight="1" x14ac:dyDescent="0.25">
      <c r="A53" s="42"/>
      <c r="B53" s="42"/>
      <c r="C53" s="42"/>
      <c r="D53" s="42"/>
    </row>
    <row r="54" spans="1:4" ht="15" customHeight="1" x14ac:dyDescent="0.25">
      <c r="A54" s="42"/>
      <c r="B54" s="42"/>
      <c r="C54" s="42"/>
      <c r="D54" s="42"/>
    </row>
    <row r="55" spans="1:4" ht="15" customHeight="1" x14ac:dyDescent="0.25">
      <c r="A55" s="170" t="s">
        <v>522</v>
      </c>
      <c r="B55" s="170"/>
      <c r="C55" s="170"/>
      <c r="D55" s="170"/>
    </row>
    <row r="56" spans="1:4" ht="15" customHeight="1" x14ac:dyDescent="0.25">
      <c r="A56" s="42"/>
      <c r="B56" s="110"/>
      <c r="C56" s="42"/>
      <c r="D56" s="42"/>
    </row>
    <row r="57" spans="1:4" ht="15" customHeight="1" x14ac:dyDescent="0.25">
      <c r="A57" s="42"/>
      <c r="B57" s="110"/>
      <c r="C57" s="42"/>
      <c r="D57" s="42"/>
    </row>
    <row r="58" spans="1:4" ht="15" customHeight="1" x14ac:dyDescent="0.25">
      <c r="A58" s="42"/>
      <c r="B58" s="110"/>
      <c r="C58" s="42"/>
      <c r="D58" s="42"/>
    </row>
    <row r="59" spans="1:4" ht="15" customHeight="1" x14ac:dyDescent="0.25">
      <c r="A59" s="42"/>
      <c r="B59" s="110"/>
      <c r="C59" s="42"/>
      <c r="D59" s="42"/>
    </row>
    <row r="60" spans="1:4" ht="15" customHeight="1" x14ac:dyDescent="0.25">
      <c r="A60" s="170" t="s">
        <v>526</v>
      </c>
      <c r="B60" s="170"/>
      <c r="C60" s="170"/>
      <c r="D60" s="170"/>
    </row>
    <row r="61" spans="1:4" ht="15" customHeight="1" x14ac:dyDescent="0.25">
      <c r="A61" s="170" t="s">
        <v>529</v>
      </c>
      <c r="B61" s="170"/>
      <c r="C61" s="170"/>
      <c r="D61" s="170"/>
    </row>
    <row r="62" spans="1:4" ht="15" customHeight="1" x14ac:dyDescent="0.25">
      <c r="A62" s="42"/>
      <c r="B62" s="111"/>
      <c r="C62" s="42"/>
      <c r="D62" s="42"/>
    </row>
    <row r="63" spans="1:4" ht="15" customHeight="1" x14ac:dyDescent="0.25">
      <c r="A63" s="42"/>
      <c r="B63" s="42"/>
      <c r="C63" s="42"/>
      <c r="D63" s="42"/>
    </row>
    <row r="64" spans="1:4" ht="15" customHeight="1" x14ac:dyDescent="0.25">
      <c r="A64" s="170" t="s">
        <v>523</v>
      </c>
      <c r="B64" s="170"/>
      <c r="C64" s="170"/>
      <c r="D64" s="170"/>
    </row>
    <row r="65" spans="1:4" ht="15" customHeight="1" x14ac:dyDescent="0.25">
      <c r="A65" s="170" t="s">
        <v>524</v>
      </c>
      <c r="B65" s="170"/>
      <c r="C65" s="170"/>
      <c r="D65" s="170"/>
    </row>
    <row r="66" spans="1:4" ht="15" customHeight="1" x14ac:dyDescent="0.25">
      <c r="A66" s="42"/>
      <c r="B66" s="112"/>
      <c r="C66" s="42"/>
      <c r="D66" s="42"/>
    </row>
    <row r="67" spans="1:4" ht="15" customHeight="1" x14ac:dyDescent="0.25">
      <c r="A67" s="42"/>
      <c r="B67" s="112"/>
      <c r="C67" s="42"/>
      <c r="D67" s="42"/>
    </row>
    <row r="68" spans="1:4" ht="15" customHeight="1" x14ac:dyDescent="0.25">
      <c r="A68" s="42"/>
      <c r="B68" s="110"/>
      <c r="C68" s="42"/>
      <c r="D68" s="42"/>
    </row>
    <row r="69" spans="1:4" ht="15" customHeight="1" x14ac:dyDescent="0.25">
      <c r="A69" s="42"/>
      <c r="B69" s="110"/>
      <c r="C69" s="42"/>
      <c r="D69" s="42"/>
    </row>
    <row r="70" spans="1:4" ht="15" customHeight="1" x14ac:dyDescent="0.25">
      <c r="A70" s="170" t="s">
        <v>527</v>
      </c>
      <c r="B70" s="170"/>
      <c r="C70" s="170"/>
      <c r="D70" s="170"/>
    </row>
    <row r="71" spans="1:4" ht="15" customHeight="1" x14ac:dyDescent="0.25">
      <c r="A71" s="171" t="s">
        <v>530</v>
      </c>
      <c r="B71" s="171"/>
      <c r="C71" s="171"/>
      <c r="D71" s="171"/>
    </row>
  </sheetData>
  <mergeCells count="16">
    <mergeCell ref="B5:D5"/>
    <mergeCell ref="A1:D1"/>
    <mergeCell ref="A2:D2"/>
    <mergeCell ref="A3:D3"/>
    <mergeCell ref="A4:D4"/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topLeftCell="A200" zoomScale="120" zoomScaleNormal="120" workbookViewId="0">
      <selection activeCell="C30" sqref="C30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48" customWidth="1"/>
    <col min="6" max="26" width="9.140625" customWidth="1"/>
  </cols>
  <sheetData>
    <row r="1" spans="1:5" ht="11.25" customHeight="1" x14ac:dyDescent="0.25">
      <c r="A1" s="185" t="s">
        <v>513</v>
      </c>
      <c r="B1" s="185"/>
      <c r="C1" s="185"/>
      <c r="D1" s="185"/>
      <c r="E1" s="185"/>
    </row>
    <row r="2" spans="1:5" ht="11.25" customHeight="1" x14ac:dyDescent="0.25">
      <c r="A2" s="185" t="s">
        <v>47</v>
      </c>
      <c r="B2" s="185"/>
      <c r="C2" s="185"/>
      <c r="D2" s="185"/>
      <c r="E2" s="185"/>
    </row>
    <row r="3" spans="1:5" ht="11.25" customHeight="1" x14ac:dyDescent="0.25">
      <c r="A3" s="185" t="str">
        <f>'Notas a los Edos Financieros'!A3</f>
        <v>Del 01 de enero al 30 de septiembre de 2026</v>
      </c>
      <c r="B3" s="185"/>
      <c r="C3" s="185"/>
      <c r="D3" s="185"/>
      <c r="E3" s="185"/>
    </row>
    <row r="4" spans="1:5" ht="11.25" customHeight="1" x14ac:dyDescent="0.25">
      <c r="A4" s="185" t="s">
        <v>0</v>
      </c>
      <c r="B4" s="185"/>
      <c r="C4" s="185"/>
      <c r="D4" s="185"/>
      <c r="E4" s="185"/>
    </row>
    <row r="5" spans="1:5" ht="9.75" customHeight="1" x14ac:dyDescent="0.25">
      <c r="A5" s="83" t="s">
        <v>48</v>
      </c>
      <c r="B5" s="28"/>
      <c r="C5" s="90"/>
      <c r="D5" s="29"/>
      <c r="E5" s="45"/>
    </row>
    <row r="6" spans="1:5" ht="9.75" customHeight="1" x14ac:dyDescent="0.25">
      <c r="A6" s="2"/>
      <c r="B6" s="2"/>
      <c r="C6" s="103"/>
      <c r="D6" s="5"/>
      <c r="E6" s="46"/>
    </row>
    <row r="7" spans="1:5" x14ac:dyDescent="0.25">
      <c r="A7" s="89" t="s">
        <v>539</v>
      </c>
      <c r="B7" s="28"/>
      <c r="C7" s="90"/>
      <c r="D7" s="29"/>
      <c r="E7" s="45"/>
    </row>
    <row r="8" spans="1:5" x14ac:dyDescent="0.25">
      <c r="A8" s="96" t="s">
        <v>49</v>
      </c>
      <c r="B8" s="91" t="s">
        <v>50</v>
      </c>
      <c r="C8" s="84" t="s">
        <v>51</v>
      </c>
      <c r="D8" s="113" t="s">
        <v>52</v>
      </c>
      <c r="E8" s="85" t="s">
        <v>344</v>
      </c>
    </row>
    <row r="9" spans="1:5" s="48" customFormat="1" x14ac:dyDescent="0.25">
      <c r="A9" s="49">
        <v>4000</v>
      </c>
      <c r="B9" s="57" t="s">
        <v>3</v>
      </c>
      <c r="C9" s="114">
        <f>C10+C57+C69</f>
        <v>5950123308.5100002</v>
      </c>
      <c r="D9" s="50"/>
      <c r="E9" s="46"/>
    </row>
    <row r="10" spans="1:5" s="48" customFormat="1" x14ac:dyDescent="0.25">
      <c r="A10" s="49">
        <v>4100</v>
      </c>
      <c r="B10" s="57" t="s">
        <v>54</v>
      </c>
      <c r="C10" s="114">
        <f>+C11+C21+C27+C30+C36+C39+C48</f>
        <v>2919608315.98</v>
      </c>
      <c r="D10" s="50"/>
      <c r="E10" s="46"/>
    </row>
    <row r="11" spans="1:5" s="48" customFormat="1" x14ac:dyDescent="0.25">
      <c r="A11" s="49">
        <v>4110</v>
      </c>
      <c r="B11" s="57" t="s">
        <v>55</v>
      </c>
      <c r="C11" s="114">
        <f>SUM(C12:C20)</f>
        <v>2159558228.2199998</v>
      </c>
      <c r="D11" s="50">
        <f>SUM(D12:D20)</f>
        <v>1</v>
      </c>
      <c r="E11" s="46"/>
    </row>
    <row r="12" spans="1:5" s="48" customFormat="1" x14ac:dyDescent="0.25">
      <c r="A12" s="58">
        <v>4111</v>
      </c>
      <c r="B12" s="6" t="s">
        <v>56</v>
      </c>
      <c r="C12" s="115">
        <v>0</v>
      </c>
      <c r="D12" s="51">
        <f>C12/$C$11</f>
        <v>0</v>
      </c>
      <c r="E12" s="46"/>
    </row>
    <row r="13" spans="1:5" s="48" customFormat="1" ht="67.5" x14ac:dyDescent="0.25">
      <c r="A13" s="58">
        <v>4112</v>
      </c>
      <c r="B13" s="52" t="s">
        <v>57</v>
      </c>
      <c r="C13" s="115">
        <v>1974627602.9499998</v>
      </c>
      <c r="D13" s="126">
        <f t="shared" ref="D13:D19" si="0">C13/$C$11</f>
        <v>0.91436645566976549</v>
      </c>
      <c r="E13" s="49" t="s">
        <v>545</v>
      </c>
    </row>
    <row r="14" spans="1:5" s="48" customFormat="1" x14ac:dyDescent="0.25">
      <c r="A14" s="58">
        <v>4113</v>
      </c>
      <c r="B14" s="6" t="s">
        <v>58</v>
      </c>
      <c r="C14" s="115">
        <v>0</v>
      </c>
      <c r="D14" s="51">
        <f t="shared" si="0"/>
        <v>0</v>
      </c>
      <c r="E14" s="46"/>
    </row>
    <row r="15" spans="1:5" s="48" customFormat="1" x14ac:dyDescent="0.25">
      <c r="A15" s="58">
        <v>4114</v>
      </c>
      <c r="B15" s="6" t="s">
        <v>59</v>
      </c>
      <c r="C15" s="115">
        <v>0</v>
      </c>
      <c r="D15" s="51">
        <f t="shared" si="0"/>
        <v>0</v>
      </c>
      <c r="E15" s="46"/>
    </row>
    <row r="16" spans="1:5" s="48" customFormat="1" x14ac:dyDescent="0.25">
      <c r="A16" s="58">
        <v>4115</v>
      </c>
      <c r="B16" s="6" t="s">
        <v>60</v>
      </c>
      <c r="C16" s="115">
        <v>0</v>
      </c>
      <c r="D16" s="51">
        <f t="shared" si="0"/>
        <v>0</v>
      </c>
      <c r="E16" s="46"/>
    </row>
    <row r="17" spans="1:5" s="48" customFormat="1" x14ac:dyDescent="0.25">
      <c r="A17" s="58">
        <v>4116</v>
      </c>
      <c r="B17" s="6" t="s">
        <v>61</v>
      </c>
      <c r="C17" s="115">
        <v>0</v>
      </c>
      <c r="D17" s="51">
        <f t="shared" si="0"/>
        <v>0</v>
      </c>
      <c r="E17" s="46"/>
    </row>
    <row r="18" spans="1:5" s="48" customFormat="1" x14ac:dyDescent="0.25">
      <c r="A18" s="58">
        <v>4117</v>
      </c>
      <c r="B18" s="6" t="s">
        <v>62</v>
      </c>
      <c r="C18" s="115">
        <v>176835315.32000002</v>
      </c>
      <c r="D18" s="51">
        <f t="shared" si="0"/>
        <v>8.1884948972066038E-2</v>
      </c>
      <c r="E18" s="46"/>
    </row>
    <row r="19" spans="1:5" s="48" customFormat="1" ht="23.25" x14ac:dyDescent="0.25">
      <c r="A19" s="58">
        <v>4118</v>
      </c>
      <c r="B19" s="6" t="s">
        <v>63</v>
      </c>
      <c r="C19" s="115">
        <v>0</v>
      </c>
      <c r="D19" s="56">
        <f t="shared" si="0"/>
        <v>0</v>
      </c>
      <c r="E19" s="46"/>
    </row>
    <row r="20" spans="1:5" s="48" customFormat="1" x14ac:dyDescent="0.25">
      <c r="A20" s="58">
        <v>4119</v>
      </c>
      <c r="B20" s="6" t="s">
        <v>64</v>
      </c>
      <c r="C20" s="115">
        <v>8095309.9500000002</v>
      </c>
      <c r="D20" s="51">
        <f>C20/$C$11</f>
        <v>3.7485953581684623E-3</v>
      </c>
      <c r="E20" s="46"/>
    </row>
    <row r="21" spans="1:5" s="48" customFormat="1" x14ac:dyDescent="0.25">
      <c r="A21" s="49">
        <v>4120</v>
      </c>
      <c r="B21" s="57" t="s">
        <v>65</v>
      </c>
      <c r="C21" s="114">
        <f>SUM(C22:C26)</f>
        <v>0</v>
      </c>
      <c r="D21" s="50">
        <f>SUM(D22:D26)</f>
        <v>0</v>
      </c>
      <c r="E21" s="46"/>
    </row>
    <row r="22" spans="1:5" s="48" customFormat="1" x14ac:dyDescent="0.25">
      <c r="A22" s="58">
        <v>4121</v>
      </c>
      <c r="B22" s="6" t="s">
        <v>66</v>
      </c>
      <c r="C22" s="115">
        <v>0</v>
      </c>
      <c r="D22" s="51">
        <f t="shared" ref="D22:D29" si="1">IFERROR(C22/$C$9,"")</f>
        <v>0</v>
      </c>
      <c r="E22" s="46"/>
    </row>
    <row r="23" spans="1:5" s="48" customFormat="1" x14ac:dyDescent="0.25">
      <c r="A23" s="58">
        <v>4122</v>
      </c>
      <c r="B23" s="6" t="s">
        <v>67</v>
      </c>
      <c r="C23" s="115">
        <v>0</v>
      </c>
      <c r="D23" s="51">
        <f t="shared" si="1"/>
        <v>0</v>
      </c>
      <c r="E23" s="46"/>
    </row>
    <row r="24" spans="1:5" s="48" customFormat="1" x14ac:dyDescent="0.25">
      <c r="A24" s="58">
        <v>4123</v>
      </c>
      <c r="B24" s="6" t="s">
        <v>68</v>
      </c>
      <c r="C24" s="115">
        <v>0</v>
      </c>
      <c r="D24" s="51">
        <f t="shared" si="1"/>
        <v>0</v>
      </c>
      <c r="E24" s="46"/>
    </row>
    <row r="25" spans="1:5" s="48" customFormat="1" x14ac:dyDescent="0.25">
      <c r="A25" s="58">
        <v>4124</v>
      </c>
      <c r="B25" s="6" t="s">
        <v>69</v>
      </c>
      <c r="C25" s="115">
        <v>0</v>
      </c>
      <c r="D25" s="51">
        <f t="shared" si="1"/>
        <v>0</v>
      </c>
      <c r="E25" s="46"/>
    </row>
    <row r="26" spans="1:5" s="48" customFormat="1" x14ac:dyDescent="0.25">
      <c r="A26" s="58">
        <v>4129</v>
      </c>
      <c r="B26" s="6" t="s">
        <v>70</v>
      </c>
      <c r="C26" s="115">
        <v>0</v>
      </c>
      <c r="D26" s="51">
        <f t="shared" si="1"/>
        <v>0</v>
      </c>
      <c r="E26" s="46"/>
    </row>
    <row r="27" spans="1:5" s="48" customFormat="1" x14ac:dyDescent="0.25">
      <c r="A27" s="49">
        <v>4130</v>
      </c>
      <c r="B27" s="57" t="s">
        <v>71</v>
      </c>
      <c r="C27" s="114">
        <f>SUM(C28:C29)</f>
        <v>111129848.73999999</v>
      </c>
      <c r="D27" s="50">
        <f>SUM(D28:D29)</f>
        <v>1</v>
      </c>
      <c r="E27" s="46"/>
    </row>
    <row r="28" spans="1:5" s="48" customFormat="1" x14ac:dyDescent="0.25">
      <c r="A28" s="58">
        <v>4131</v>
      </c>
      <c r="B28" s="6" t="s">
        <v>72</v>
      </c>
      <c r="C28" s="115">
        <v>111129848.73999999</v>
      </c>
      <c r="D28" s="51">
        <f>C28/C27</f>
        <v>1</v>
      </c>
      <c r="E28" s="46"/>
    </row>
    <row r="29" spans="1:5" s="48" customFormat="1" ht="23.25" x14ac:dyDescent="0.25">
      <c r="A29" s="58">
        <v>4132</v>
      </c>
      <c r="B29" s="6" t="s">
        <v>73</v>
      </c>
      <c r="C29" s="115">
        <v>0</v>
      </c>
      <c r="D29" s="56">
        <f t="shared" si="1"/>
        <v>0</v>
      </c>
      <c r="E29" s="46"/>
    </row>
    <row r="30" spans="1:5" s="48" customFormat="1" x14ac:dyDescent="0.25">
      <c r="A30" s="49">
        <v>4140</v>
      </c>
      <c r="B30" s="57" t="s">
        <v>74</v>
      </c>
      <c r="C30" s="114">
        <f>SUM(C31:C35)</f>
        <v>562030241.41000021</v>
      </c>
      <c r="D30" s="50">
        <f>SUM(D31:D35)</f>
        <v>0.99999999999999989</v>
      </c>
      <c r="E30" s="46"/>
    </row>
    <row r="31" spans="1:5" s="48" customFormat="1" x14ac:dyDescent="0.25">
      <c r="A31" s="58">
        <v>4141</v>
      </c>
      <c r="B31" s="6" t="s">
        <v>75</v>
      </c>
      <c r="C31" s="115">
        <v>5530543.8399999999</v>
      </c>
      <c r="D31" s="51">
        <f>C31/$C$30</f>
        <v>9.8402958284329704E-3</v>
      </c>
      <c r="E31" s="46"/>
    </row>
    <row r="32" spans="1:5" s="48" customFormat="1" x14ac:dyDescent="0.25">
      <c r="A32" s="58">
        <v>4143</v>
      </c>
      <c r="B32" s="6" t="s">
        <v>76</v>
      </c>
      <c r="C32" s="115">
        <v>556499697.57000017</v>
      </c>
      <c r="D32" s="51">
        <f t="shared" ref="D32:D35" si="2">C32/$C$30</f>
        <v>0.99015970417156696</v>
      </c>
      <c r="E32" s="46"/>
    </row>
    <row r="33" spans="1:5" s="48" customFormat="1" x14ac:dyDescent="0.25">
      <c r="A33" s="58">
        <v>4144</v>
      </c>
      <c r="B33" s="6" t="s">
        <v>77</v>
      </c>
      <c r="C33" s="115">
        <v>0</v>
      </c>
      <c r="D33" s="51">
        <f t="shared" si="2"/>
        <v>0</v>
      </c>
      <c r="E33" s="46"/>
    </row>
    <row r="34" spans="1:5" s="48" customFormat="1" ht="23.25" x14ac:dyDescent="0.25">
      <c r="A34" s="58">
        <v>4145</v>
      </c>
      <c r="B34" s="6" t="s">
        <v>78</v>
      </c>
      <c r="C34" s="115">
        <v>0</v>
      </c>
      <c r="D34" s="51">
        <f t="shared" si="2"/>
        <v>0</v>
      </c>
      <c r="E34" s="46"/>
    </row>
    <row r="35" spans="1:5" s="48" customFormat="1" x14ac:dyDescent="0.25">
      <c r="A35" s="58">
        <v>4149</v>
      </c>
      <c r="B35" s="6" t="s">
        <v>79</v>
      </c>
      <c r="C35" s="115">
        <v>0</v>
      </c>
      <c r="D35" s="51">
        <f t="shared" si="2"/>
        <v>0</v>
      </c>
      <c r="E35" s="46"/>
    </row>
    <row r="36" spans="1:5" s="48" customFormat="1" x14ac:dyDescent="0.25">
      <c r="A36" s="49">
        <v>4150</v>
      </c>
      <c r="B36" s="57" t="s">
        <v>80</v>
      </c>
      <c r="C36" s="114">
        <f>SUM(C37:C38)</f>
        <v>54615598.57</v>
      </c>
      <c r="D36" s="50">
        <f>SUM(D37:D38)</f>
        <v>1</v>
      </c>
      <c r="E36" s="46"/>
    </row>
    <row r="37" spans="1:5" s="48" customFormat="1" x14ac:dyDescent="0.25">
      <c r="A37" s="58">
        <v>4151</v>
      </c>
      <c r="B37" s="6" t="s">
        <v>540</v>
      </c>
      <c r="C37" s="115">
        <v>28569736.180000003</v>
      </c>
      <c r="D37" s="51">
        <f>C37/$C$36</f>
        <v>0.52310579629339038</v>
      </c>
      <c r="E37" s="46"/>
    </row>
    <row r="38" spans="1:5" s="48" customFormat="1" x14ac:dyDescent="0.25">
      <c r="A38" s="58">
        <v>4153</v>
      </c>
      <c r="B38" s="6" t="s">
        <v>541</v>
      </c>
      <c r="C38" s="115">
        <v>26045862.389999997</v>
      </c>
      <c r="D38" s="51">
        <f>C38/$C$36</f>
        <v>0.47689420370660962</v>
      </c>
      <c r="E38" s="46"/>
    </row>
    <row r="39" spans="1:5" s="48" customFormat="1" x14ac:dyDescent="0.25">
      <c r="A39" s="49">
        <v>4160</v>
      </c>
      <c r="B39" s="57" t="s">
        <v>81</v>
      </c>
      <c r="C39" s="114">
        <f>SUM(C40:C47)</f>
        <v>32274399.039999999</v>
      </c>
      <c r="D39" s="50">
        <f>SUM(D40:D47)</f>
        <v>1</v>
      </c>
      <c r="E39" s="46"/>
    </row>
    <row r="40" spans="1:5" s="48" customFormat="1" x14ac:dyDescent="0.25">
      <c r="A40" s="58">
        <v>4161</v>
      </c>
      <c r="B40" s="6" t="s">
        <v>82</v>
      </c>
      <c r="C40" s="115">
        <v>576186.68999999994</v>
      </c>
      <c r="D40" s="51">
        <f t="shared" ref="D40:D46" si="3">C40/$C$39</f>
        <v>1.7852747290070067E-2</v>
      </c>
      <c r="E40" s="46"/>
    </row>
    <row r="41" spans="1:5" s="48" customFormat="1" x14ac:dyDescent="0.25">
      <c r="A41" s="58">
        <v>4162</v>
      </c>
      <c r="B41" s="6" t="s">
        <v>83</v>
      </c>
      <c r="C41" s="115">
        <v>0</v>
      </c>
      <c r="D41" s="51">
        <f t="shared" si="3"/>
        <v>0</v>
      </c>
      <c r="E41" s="46"/>
    </row>
    <row r="42" spans="1:5" s="48" customFormat="1" x14ac:dyDescent="0.25">
      <c r="A42" s="58">
        <v>4163</v>
      </c>
      <c r="B42" s="6" t="s">
        <v>84</v>
      </c>
      <c r="C42" s="115">
        <v>5559052.4900000002</v>
      </c>
      <c r="D42" s="51">
        <f t="shared" si="3"/>
        <v>0.17224340825402401</v>
      </c>
      <c r="E42" s="46"/>
    </row>
    <row r="43" spans="1:5" s="48" customFormat="1" x14ac:dyDescent="0.25">
      <c r="A43" s="58">
        <v>4164</v>
      </c>
      <c r="B43" s="6" t="s">
        <v>85</v>
      </c>
      <c r="C43" s="115">
        <v>14009205.82</v>
      </c>
      <c r="D43" s="51">
        <f t="shared" si="3"/>
        <v>0.43406558252680016</v>
      </c>
      <c r="E43" s="46"/>
    </row>
    <row r="44" spans="1:5" s="48" customFormat="1" x14ac:dyDescent="0.25">
      <c r="A44" s="58">
        <v>4165</v>
      </c>
      <c r="B44" s="6" t="s">
        <v>86</v>
      </c>
      <c r="C44" s="115">
        <v>5625828.5700000003</v>
      </c>
      <c r="D44" s="51">
        <f t="shared" si="3"/>
        <v>0.17431241904853143</v>
      </c>
      <c r="E44" s="46"/>
    </row>
    <row r="45" spans="1:5" s="48" customFormat="1" ht="23.25" x14ac:dyDescent="0.25">
      <c r="A45" s="58">
        <v>4166</v>
      </c>
      <c r="B45" s="6" t="s">
        <v>87</v>
      </c>
      <c r="C45" s="115">
        <v>0</v>
      </c>
      <c r="D45" s="116">
        <f t="shared" si="3"/>
        <v>0</v>
      </c>
      <c r="E45" s="46"/>
    </row>
    <row r="46" spans="1:5" s="48" customFormat="1" x14ac:dyDescent="0.25">
      <c r="A46" s="58">
        <v>4168</v>
      </c>
      <c r="B46" s="6" t="s">
        <v>88</v>
      </c>
      <c r="C46" s="115">
        <v>0</v>
      </c>
      <c r="D46" s="51">
        <f t="shared" si="3"/>
        <v>0</v>
      </c>
      <c r="E46" s="46"/>
    </row>
    <row r="47" spans="1:5" s="48" customFormat="1" x14ac:dyDescent="0.25">
      <c r="A47" s="58">
        <v>4169</v>
      </c>
      <c r="B47" s="6" t="s">
        <v>89</v>
      </c>
      <c r="C47" s="115">
        <v>6504125.4700000007</v>
      </c>
      <c r="D47" s="51">
        <f>C47/$C$39</f>
        <v>0.20152584288057437</v>
      </c>
      <c r="E47" s="46"/>
    </row>
    <row r="48" spans="1:5" s="48" customFormat="1" x14ac:dyDescent="0.25">
      <c r="A48" s="49">
        <v>4170</v>
      </c>
      <c r="B48" s="57" t="s">
        <v>90</v>
      </c>
      <c r="C48" s="114">
        <f>SUM(C49:C56)</f>
        <v>0</v>
      </c>
      <c r="D48" s="117">
        <f>SUM(D49:D56)</f>
        <v>0</v>
      </c>
      <c r="E48" s="46"/>
    </row>
    <row r="49" spans="1:5" s="48" customFormat="1" x14ac:dyDescent="0.25">
      <c r="A49" s="58">
        <v>4171</v>
      </c>
      <c r="B49" s="6" t="s">
        <v>91</v>
      </c>
      <c r="C49" s="115">
        <v>0</v>
      </c>
      <c r="D49" s="51">
        <v>0</v>
      </c>
      <c r="E49" s="46"/>
    </row>
    <row r="50" spans="1:5" s="48" customFormat="1" x14ac:dyDescent="0.25">
      <c r="A50" s="58">
        <v>4172</v>
      </c>
      <c r="B50" s="6" t="s">
        <v>92</v>
      </c>
      <c r="C50" s="115">
        <v>0</v>
      </c>
      <c r="D50" s="51">
        <v>0</v>
      </c>
      <c r="E50" s="46"/>
    </row>
    <row r="51" spans="1:5" s="48" customFormat="1" ht="23.25" x14ac:dyDescent="0.25">
      <c r="A51" s="58">
        <v>4173</v>
      </c>
      <c r="B51" s="6" t="s">
        <v>93</v>
      </c>
      <c r="C51" s="115">
        <v>0</v>
      </c>
      <c r="D51" s="116">
        <v>0</v>
      </c>
      <c r="E51" s="46"/>
    </row>
    <row r="52" spans="1:5" s="48" customFormat="1" ht="23.25" x14ac:dyDescent="0.25">
      <c r="A52" s="58">
        <v>4174</v>
      </c>
      <c r="B52" s="6" t="s">
        <v>94</v>
      </c>
      <c r="C52" s="115">
        <v>0</v>
      </c>
      <c r="D52" s="116">
        <v>0</v>
      </c>
      <c r="E52" s="46"/>
    </row>
    <row r="53" spans="1:5" s="48" customFormat="1" ht="23.25" x14ac:dyDescent="0.25">
      <c r="A53" s="58">
        <v>4175</v>
      </c>
      <c r="B53" s="6" t="s">
        <v>95</v>
      </c>
      <c r="C53" s="115">
        <v>0</v>
      </c>
      <c r="D53" s="116">
        <v>0</v>
      </c>
      <c r="E53" s="46"/>
    </row>
    <row r="54" spans="1:5" s="48" customFormat="1" ht="23.25" x14ac:dyDescent="0.25">
      <c r="A54" s="58">
        <v>4176</v>
      </c>
      <c r="B54" s="6" t="s">
        <v>96</v>
      </c>
      <c r="C54" s="115">
        <v>0</v>
      </c>
      <c r="D54" s="116">
        <v>0</v>
      </c>
      <c r="E54" s="46"/>
    </row>
    <row r="55" spans="1:5" s="48" customFormat="1" ht="23.25" x14ac:dyDescent="0.25">
      <c r="A55" s="58">
        <v>4177</v>
      </c>
      <c r="B55" s="6" t="s">
        <v>97</v>
      </c>
      <c r="C55" s="115">
        <v>0</v>
      </c>
      <c r="D55" s="116">
        <v>0</v>
      </c>
      <c r="E55" s="46"/>
    </row>
    <row r="56" spans="1:5" s="48" customFormat="1" ht="23.25" x14ac:dyDescent="0.25">
      <c r="A56" s="58">
        <v>4178</v>
      </c>
      <c r="B56" s="6" t="s">
        <v>98</v>
      </c>
      <c r="C56" s="115">
        <v>0</v>
      </c>
      <c r="D56" s="116">
        <v>0</v>
      </c>
      <c r="E56" s="46"/>
    </row>
    <row r="57" spans="1:5" s="48" customFormat="1" ht="34.5" x14ac:dyDescent="0.25">
      <c r="A57" s="49">
        <v>4200</v>
      </c>
      <c r="B57" s="57" t="s">
        <v>99</v>
      </c>
      <c r="C57" s="114">
        <f>C58+C64</f>
        <v>3030514992.5299997</v>
      </c>
      <c r="D57" s="55"/>
      <c r="E57" s="46"/>
    </row>
    <row r="58" spans="1:5" s="48" customFormat="1" ht="23.25" x14ac:dyDescent="0.25">
      <c r="A58" s="49">
        <v>4210</v>
      </c>
      <c r="B58" s="57" t="s">
        <v>100</v>
      </c>
      <c r="C58" s="114">
        <f>SUM(C59:C63)</f>
        <v>3030037970.0299997</v>
      </c>
      <c r="D58" s="55">
        <f>SUM(D59:D63)</f>
        <v>1</v>
      </c>
      <c r="E58" s="46"/>
    </row>
    <row r="59" spans="1:5" s="48" customFormat="1" x14ac:dyDescent="0.25">
      <c r="A59" s="58">
        <v>4211</v>
      </c>
      <c r="B59" s="52" t="s">
        <v>101</v>
      </c>
      <c r="C59" s="115">
        <v>1875428149.28</v>
      </c>
      <c r="D59" s="56">
        <f t="shared" ref="D59:D63" si="4">C59/$C$58</f>
        <v>0.61894542835099575</v>
      </c>
      <c r="E59" s="47"/>
    </row>
    <row r="60" spans="1:5" s="48" customFormat="1" x14ac:dyDescent="0.25">
      <c r="A60" s="58">
        <v>4212</v>
      </c>
      <c r="B60" s="6" t="s">
        <v>102</v>
      </c>
      <c r="C60" s="115">
        <v>1100215617.46</v>
      </c>
      <c r="D60" s="56">
        <f t="shared" si="4"/>
        <v>0.36310291433381181</v>
      </c>
      <c r="E60" s="46"/>
    </row>
    <row r="61" spans="1:5" s="48" customFormat="1" x14ac:dyDescent="0.25">
      <c r="A61" s="58">
        <v>4213</v>
      </c>
      <c r="B61" s="6" t="s">
        <v>103</v>
      </c>
      <c r="C61" s="115">
        <v>31082364.880000003</v>
      </c>
      <c r="D61" s="56">
        <f t="shared" si="4"/>
        <v>1.02580776833276E-2</v>
      </c>
      <c r="E61" s="157"/>
    </row>
    <row r="62" spans="1:5" s="48" customFormat="1" x14ac:dyDescent="0.25">
      <c r="A62" s="58">
        <v>4214</v>
      </c>
      <c r="B62" s="6" t="s">
        <v>104</v>
      </c>
      <c r="C62" s="115">
        <v>23311838.41</v>
      </c>
      <c r="D62" s="56">
        <f t="shared" si="4"/>
        <v>7.6935796318648754E-3</v>
      </c>
      <c r="E62" s="46"/>
    </row>
    <row r="63" spans="1:5" s="48" customFormat="1" x14ac:dyDescent="0.25">
      <c r="A63" s="58">
        <v>4215</v>
      </c>
      <c r="B63" s="6" t="s">
        <v>105</v>
      </c>
      <c r="C63" s="115">
        <v>0</v>
      </c>
      <c r="D63" s="56">
        <f t="shared" si="4"/>
        <v>0</v>
      </c>
      <c r="E63" s="46"/>
    </row>
    <row r="64" spans="1:5" s="48" customFormat="1" x14ac:dyDescent="0.25">
      <c r="A64" s="49">
        <v>4220</v>
      </c>
      <c r="B64" s="57" t="s">
        <v>106</v>
      </c>
      <c r="C64" s="114">
        <f>SUM(C65:C68)</f>
        <v>477022.5</v>
      </c>
      <c r="D64" s="118">
        <f>SUM(D65:D68)</f>
        <v>1</v>
      </c>
      <c r="E64" s="46"/>
    </row>
    <row r="65" spans="1:5" s="48" customFormat="1" x14ac:dyDescent="0.25">
      <c r="A65" s="58">
        <v>4221</v>
      </c>
      <c r="B65" s="6" t="s">
        <v>107</v>
      </c>
      <c r="C65" s="115">
        <v>0</v>
      </c>
      <c r="D65" s="56">
        <f>C65/$C$64</f>
        <v>0</v>
      </c>
      <c r="E65" s="46"/>
    </row>
    <row r="66" spans="1:5" s="48" customFormat="1" x14ac:dyDescent="0.25">
      <c r="A66" s="58">
        <v>4223</v>
      </c>
      <c r="B66" s="6" t="s">
        <v>108</v>
      </c>
      <c r="C66" s="115">
        <v>477022.5</v>
      </c>
      <c r="D66" s="56">
        <f>C66/$C$64</f>
        <v>1</v>
      </c>
      <c r="E66" s="46"/>
    </row>
    <row r="67" spans="1:5" s="48" customFormat="1" x14ac:dyDescent="0.25">
      <c r="A67" s="58">
        <v>4225</v>
      </c>
      <c r="B67" s="6" t="s">
        <v>109</v>
      </c>
      <c r="C67" s="115">
        <v>0</v>
      </c>
      <c r="D67" s="56">
        <f>C67/$C$64</f>
        <v>0</v>
      </c>
      <c r="E67" s="46"/>
    </row>
    <row r="68" spans="1:5" s="48" customFormat="1" x14ac:dyDescent="0.25">
      <c r="A68" s="58">
        <v>4227</v>
      </c>
      <c r="B68" s="6" t="s">
        <v>110</v>
      </c>
      <c r="C68" s="115">
        <v>0</v>
      </c>
      <c r="D68" s="56">
        <f>C68/$C$64</f>
        <v>0</v>
      </c>
      <c r="E68" s="46"/>
    </row>
    <row r="69" spans="1:5" s="48" customFormat="1" x14ac:dyDescent="0.25">
      <c r="A69" s="59">
        <v>4300</v>
      </c>
      <c r="B69" s="57" t="s">
        <v>111</v>
      </c>
      <c r="C69" s="114">
        <f>+C70+C73+C79+C81+C83</f>
        <v>0</v>
      </c>
      <c r="D69" s="119"/>
      <c r="E69" s="6"/>
    </row>
    <row r="70" spans="1:5" s="48" customFormat="1" x14ac:dyDescent="0.25">
      <c r="A70" s="59">
        <v>4310</v>
      </c>
      <c r="B70" s="57" t="s">
        <v>112</v>
      </c>
      <c r="C70" s="114">
        <f>SUM(C71:C72)</f>
        <v>0</v>
      </c>
      <c r="D70" s="118">
        <f>SUM(D71:D72)</f>
        <v>0</v>
      </c>
      <c r="E70" s="6"/>
    </row>
    <row r="71" spans="1:5" s="48" customFormat="1" x14ac:dyDescent="0.25">
      <c r="A71" s="60">
        <v>4311</v>
      </c>
      <c r="B71" s="6" t="s">
        <v>113</v>
      </c>
      <c r="C71" s="115">
        <v>0</v>
      </c>
      <c r="D71" s="56">
        <v>0</v>
      </c>
      <c r="E71" s="6"/>
    </row>
    <row r="72" spans="1:5" s="48" customFormat="1" x14ac:dyDescent="0.25">
      <c r="A72" s="60">
        <v>4319</v>
      </c>
      <c r="B72" s="6" t="s">
        <v>114</v>
      </c>
      <c r="C72" s="115">
        <v>0</v>
      </c>
      <c r="D72" s="56">
        <f>C72/$C$58</f>
        <v>0</v>
      </c>
      <c r="E72" s="6"/>
    </row>
    <row r="73" spans="1:5" s="48" customFormat="1" x14ac:dyDescent="0.25">
      <c r="A73" s="59">
        <v>4320</v>
      </c>
      <c r="B73" s="57" t="s">
        <v>115</v>
      </c>
      <c r="C73" s="114">
        <f>SUM(C74:C78)</f>
        <v>0</v>
      </c>
      <c r="D73" s="118">
        <f>SUM(D74:D78)</f>
        <v>0</v>
      </c>
      <c r="E73" s="6"/>
    </row>
    <row r="74" spans="1:5" s="48" customFormat="1" x14ac:dyDescent="0.25">
      <c r="A74" s="60">
        <v>4321</v>
      </c>
      <c r="B74" s="6" t="s">
        <v>116</v>
      </c>
      <c r="C74" s="115">
        <v>0</v>
      </c>
      <c r="D74" s="56">
        <v>0</v>
      </c>
      <c r="E74" s="6"/>
    </row>
    <row r="75" spans="1:5" s="48" customFormat="1" x14ac:dyDescent="0.25">
      <c r="A75" s="60">
        <v>4322</v>
      </c>
      <c r="B75" s="6" t="s">
        <v>117</v>
      </c>
      <c r="C75" s="115">
        <v>0</v>
      </c>
      <c r="D75" s="56">
        <v>0</v>
      </c>
      <c r="E75" s="6"/>
    </row>
    <row r="76" spans="1:5" s="48" customFormat="1" x14ac:dyDescent="0.25">
      <c r="A76" s="60">
        <v>4323</v>
      </c>
      <c r="B76" s="6" t="s">
        <v>118</v>
      </c>
      <c r="C76" s="115">
        <v>0</v>
      </c>
      <c r="D76" s="56">
        <v>0</v>
      </c>
      <c r="E76" s="6"/>
    </row>
    <row r="77" spans="1:5" s="48" customFormat="1" x14ac:dyDescent="0.25">
      <c r="A77" s="60">
        <v>4324</v>
      </c>
      <c r="B77" s="6" t="s">
        <v>119</v>
      </c>
      <c r="C77" s="115">
        <v>0</v>
      </c>
      <c r="D77" s="56">
        <v>0</v>
      </c>
      <c r="E77" s="6"/>
    </row>
    <row r="78" spans="1:5" s="48" customFormat="1" x14ac:dyDescent="0.25">
      <c r="A78" s="60">
        <v>4325</v>
      </c>
      <c r="B78" s="6" t="s">
        <v>120</v>
      </c>
      <c r="C78" s="115">
        <v>0</v>
      </c>
      <c r="D78" s="56">
        <v>0</v>
      </c>
      <c r="E78" s="6"/>
    </row>
    <row r="79" spans="1:5" s="48" customFormat="1" x14ac:dyDescent="0.25">
      <c r="A79" s="59">
        <v>4330</v>
      </c>
      <c r="B79" s="57" t="s">
        <v>121</v>
      </c>
      <c r="C79" s="114">
        <f>C80</f>
        <v>0</v>
      </c>
      <c r="D79" s="118">
        <f>D80</f>
        <v>0</v>
      </c>
      <c r="E79" s="6"/>
    </row>
    <row r="80" spans="1:5" s="48" customFormat="1" x14ac:dyDescent="0.25">
      <c r="A80" s="60">
        <v>4331</v>
      </c>
      <c r="B80" s="6" t="s">
        <v>121</v>
      </c>
      <c r="C80" s="115">
        <v>0</v>
      </c>
      <c r="D80" s="56">
        <v>0</v>
      </c>
      <c r="E80" s="6"/>
    </row>
    <row r="81" spans="1:5" s="48" customFormat="1" x14ac:dyDescent="0.25">
      <c r="A81" s="59">
        <v>4340</v>
      </c>
      <c r="B81" s="57" t="s">
        <v>122</v>
      </c>
      <c r="C81" s="114">
        <f>C82</f>
        <v>0</v>
      </c>
      <c r="D81" s="118">
        <f>SUM(D82)</f>
        <v>0</v>
      </c>
      <c r="E81" s="6"/>
    </row>
    <row r="82" spans="1:5" s="48" customFormat="1" x14ac:dyDescent="0.25">
      <c r="A82" s="60">
        <v>4341</v>
      </c>
      <c r="B82" s="6" t="s">
        <v>122</v>
      </c>
      <c r="C82" s="115">
        <v>0</v>
      </c>
      <c r="D82" s="56">
        <v>0</v>
      </c>
      <c r="E82" s="6"/>
    </row>
    <row r="83" spans="1:5" s="48" customFormat="1" x14ac:dyDescent="0.25">
      <c r="A83" s="59">
        <v>4390</v>
      </c>
      <c r="B83" s="57" t="s">
        <v>123</v>
      </c>
      <c r="C83" s="114">
        <f>SUM(C84:C90)</f>
        <v>0</v>
      </c>
      <c r="D83" s="118">
        <f>SUM(D84:D90)</f>
        <v>0</v>
      </c>
      <c r="E83" s="6"/>
    </row>
    <row r="84" spans="1:5" s="48" customFormat="1" x14ac:dyDescent="0.25">
      <c r="A84" s="60">
        <v>4392</v>
      </c>
      <c r="B84" s="6" t="s">
        <v>124</v>
      </c>
      <c r="C84" s="115">
        <v>0</v>
      </c>
      <c r="D84" s="56">
        <v>0</v>
      </c>
      <c r="E84" s="6"/>
    </row>
    <row r="85" spans="1:5" s="48" customFormat="1" x14ac:dyDescent="0.25">
      <c r="A85" s="60">
        <v>4393</v>
      </c>
      <c r="B85" s="6" t="s">
        <v>125</v>
      </c>
      <c r="C85" s="115">
        <v>0</v>
      </c>
      <c r="D85" s="56">
        <v>0</v>
      </c>
      <c r="E85" s="6"/>
    </row>
    <row r="86" spans="1:5" s="48" customFormat="1" x14ac:dyDescent="0.25">
      <c r="A86" s="60">
        <v>4394</v>
      </c>
      <c r="B86" s="6" t="s">
        <v>126</v>
      </c>
      <c r="C86" s="115">
        <v>0</v>
      </c>
      <c r="D86" s="56">
        <v>0</v>
      </c>
      <c r="E86" s="6"/>
    </row>
    <row r="87" spans="1:5" s="48" customFormat="1" x14ac:dyDescent="0.25">
      <c r="A87" s="60">
        <v>4395</v>
      </c>
      <c r="B87" s="6" t="s">
        <v>127</v>
      </c>
      <c r="C87" s="115">
        <v>0</v>
      </c>
      <c r="D87" s="56">
        <v>0</v>
      </c>
      <c r="E87" s="6"/>
    </row>
    <row r="88" spans="1:5" s="48" customFormat="1" x14ac:dyDescent="0.25">
      <c r="A88" s="60">
        <v>4396</v>
      </c>
      <c r="B88" s="6" t="s">
        <v>128</v>
      </c>
      <c r="C88" s="115">
        <v>0</v>
      </c>
      <c r="D88" s="56">
        <v>0</v>
      </c>
      <c r="E88" s="6"/>
    </row>
    <row r="89" spans="1:5" s="48" customFormat="1" x14ac:dyDescent="0.25">
      <c r="A89" s="60">
        <v>4397</v>
      </c>
      <c r="B89" s="6" t="s">
        <v>129</v>
      </c>
      <c r="C89" s="115">
        <v>0</v>
      </c>
      <c r="D89" s="56">
        <v>0</v>
      </c>
      <c r="E89" s="6"/>
    </row>
    <row r="90" spans="1:5" s="48" customFormat="1" x14ac:dyDescent="0.25">
      <c r="A90" s="60">
        <v>4399</v>
      </c>
      <c r="B90" s="6" t="s">
        <v>123</v>
      </c>
      <c r="C90" s="115">
        <v>0</v>
      </c>
      <c r="D90" s="56">
        <v>0</v>
      </c>
      <c r="E90" s="6"/>
    </row>
    <row r="91" spans="1:5" x14ac:dyDescent="0.25">
      <c r="A91" s="2"/>
      <c r="B91" s="2"/>
      <c r="C91" s="93"/>
      <c r="D91" s="5"/>
      <c r="E91" s="46"/>
    </row>
    <row r="92" spans="1:5" x14ac:dyDescent="0.25">
      <c r="A92" s="89" t="s">
        <v>542</v>
      </c>
      <c r="B92" s="28"/>
      <c r="C92" s="120"/>
      <c r="D92" s="29"/>
      <c r="E92" s="45"/>
    </row>
    <row r="93" spans="1:5" x14ac:dyDescent="0.25">
      <c r="A93" s="91" t="s">
        <v>49</v>
      </c>
      <c r="B93" s="91" t="s">
        <v>50</v>
      </c>
      <c r="C93" s="121" t="s">
        <v>51</v>
      </c>
      <c r="D93" s="113" t="s">
        <v>52</v>
      </c>
      <c r="E93" s="85" t="s">
        <v>53</v>
      </c>
    </row>
    <row r="94" spans="1:5" x14ac:dyDescent="0.25">
      <c r="A94" s="49">
        <v>5000</v>
      </c>
      <c r="B94" s="54" t="s">
        <v>4</v>
      </c>
      <c r="C94" s="122">
        <f>+C95+C123+C156+C166+C181+C210</f>
        <v>4972899948.8000002</v>
      </c>
      <c r="D94" s="55"/>
      <c r="E94" s="52"/>
    </row>
    <row r="95" spans="1:5" x14ac:dyDescent="0.25">
      <c r="A95" s="49">
        <v>5100</v>
      </c>
      <c r="B95" s="54" t="s">
        <v>130</v>
      </c>
      <c r="C95" s="114">
        <f>+C96+C103+C113</f>
        <v>3438495572.0500002</v>
      </c>
      <c r="D95" s="55"/>
      <c r="E95" s="52"/>
    </row>
    <row r="96" spans="1:5" x14ac:dyDescent="0.25">
      <c r="A96" s="49">
        <v>5110</v>
      </c>
      <c r="B96" s="54" t="s">
        <v>131</v>
      </c>
      <c r="C96" s="114">
        <f>SUM(C97:C102)</f>
        <v>1952691835.1800001</v>
      </c>
      <c r="D96" s="55">
        <f>SUM(D97:D102)</f>
        <v>0.99999999999999989</v>
      </c>
      <c r="E96" s="53"/>
    </row>
    <row r="97" spans="1:5" x14ac:dyDescent="0.25">
      <c r="A97" s="58">
        <v>5111</v>
      </c>
      <c r="B97" s="52" t="s">
        <v>132</v>
      </c>
      <c r="C97" s="115">
        <v>487798181.97000003</v>
      </c>
      <c r="D97" s="56">
        <f t="shared" ref="D97:D102" si="5">C97/$C$96</f>
        <v>0.24980807169966712</v>
      </c>
      <c r="E97" s="52"/>
    </row>
    <row r="98" spans="1:5" x14ac:dyDescent="0.25">
      <c r="A98" s="58">
        <v>5112</v>
      </c>
      <c r="B98" s="52" t="s">
        <v>133</v>
      </c>
      <c r="C98" s="115">
        <v>77760699.969999999</v>
      </c>
      <c r="D98" s="56">
        <f t="shared" si="5"/>
        <v>3.9822310192039072E-2</v>
      </c>
      <c r="E98" s="52"/>
    </row>
    <row r="99" spans="1:5" x14ac:dyDescent="0.25">
      <c r="A99" s="58">
        <v>5113</v>
      </c>
      <c r="B99" s="52" t="s">
        <v>134</v>
      </c>
      <c r="C99" s="115">
        <v>469313765.40000004</v>
      </c>
      <c r="D99" s="56">
        <f t="shared" si="5"/>
        <v>0.24034195101591055</v>
      </c>
      <c r="E99" s="52"/>
    </row>
    <row r="100" spans="1:5" x14ac:dyDescent="0.25">
      <c r="A100" s="58">
        <v>5114</v>
      </c>
      <c r="B100" s="52" t="s">
        <v>135</v>
      </c>
      <c r="C100" s="115">
        <v>122298134.26000001</v>
      </c>
      <c r="D100" s="56">
        <f t="shared" si="5"/>
        <v>6.2630534965455273E-2</v>
      </c>
      <c r="E100" s="52"/>
    </row>
    <row r="101" spans="1:5" x14ac:dyDescent="0.25">
      <c r="A101" s="58">
        <v>5115</v>
      </c>
      <c r="B101" s="52" t="s">
        <v>136</v>
      </c>
      <c r="C101" s="115">
        <v>548589821.31999993</v>
      </c>
      <c r="D101" s="56">
        <f t="shared" si="5"/>
        <v>0.28094029556354994</v>
      </c>
      <c r="E101" s="52"/>
    </row>
    <row r="102" spans="1:5" x14ac:dyDescent="0.25">
      <c r="A102" s="58">
        <v>5116</v>
      </c>
      <c r="B102" s="52" t="s">
        <v>137</v>
      </c>
      <c r="C102" s="115">
        <v>246931232.25999999</v>
      </c>
      <c r="D102" s="56">
        <f t="shared" si="5"/>
        <v>0.12645683656337803</v>
      </c>
      <c r="E102" s="52"/>
    </row>
    <row r="103" spans="1:5" x14ac:dyDescent="0.25">
      <c r="A103" s="49">
        <v>5120</v>
      </c>
      <c r="B103" s="54" t="s">
        <v>138</v>
      </c>
      <c r="C103" s="114">
        <f>SUM(C104:C112)</f>
        <v>237613060.44</v>
      </c>
      <c r="D103" s="55">
        <f>SUM(D104:D112)</f>
        <v>1</v>
      </c>
      <c r="E103" s="52"/>
    </row>
    <row r="104" spans="1:5" x14ac:dyDescent="0.25">
      <c r="A104" s="58">
        <v>5121</v>
      </c>
      <c r="B104" s="52" t="s">
        <v>139</v>
      </c>
      <c r="C104" s="115">
        <v>11040097.48</v>
      </c>
      <c r="D104" s="56">
        <f t="shared" ref="D104:D112" si="6">C104/$C$103</f>
        <v>4.6462502774706489E-2</v>
      </c>
      <c r="E104" s="52"/>
    </row>
    <row r="105" spans="1:5" x14ac:dyDescent="0.25">
      <c r="A105" s="58">
        <v>5122</v>
      </c>
      <c r="B105" s="52" t="s">
        <v>140</v>
      </c>
      <c r="C105" s="115">
        <v>22049086.920000002</v>
      </c>
      <c r="D105" s="56">
        <f t="shared" si="6"/>
        <v>9.2794086651510677E-2</v>
      </c>
      <c r="E105" s="52"/>
    </row>
    <row r="106" spans="1:5" x14ac:dyDescent="0.25">
      <c r="A106" s="58">
        <v>5123</v>
      </c>
      <c r="B106" s="52" t="s">
        <v>141</v>
      </c>
      <c r="C106" s="115">
        <v>0</v>
      </c>
      <c r="D106" s="56">
        <f t="shared" si="6"/>
        <v>0</v>
      </c>
      <c r="E106" s="52"/>
    </row>
    <row r="107" spans="1:5" x14ac:dyDescent="0.25">
      <c r="A107" s="58">
        <v>5124</v>
      </c>
      <c r="B107" s="52" t="s">
        <v>142</v>
      </c>
      <c r="C107" s="115">
        <v>8519067.4400000013</v>
      </c>
      <c r="D107" s="56">
        <f t="shared" si="6"/>
        <v>3.5852690185568158E-2</v>
      </c>
      <c r="E107" s="52"/>
    </row>
    <row r="108" spans="1:5" x14ac:dyDescent="0.25">
      <c r="A108" s="58">
        <v>5125</v>
      </c>
      <c r="B108" s="52" t="s">
        <v>143</v>
      </c>
      <c r="C108" s="115">
        <v>2863271.01</v>
      </c>
      <c r="D108" s="56">
        <f t="shared" si="6"/>
        <v>1.2050141539770321E-2</v>
      </c>
      <c r="E108" s="52"/>
    </row>
    <row r="109" spans="1:5" x14ac:dyDescent="0.25">
      <c r="A109" s="58">
        <v>5126</v>
      </c>
      <c r="B109" s="52" t="s">
        <v>144</v>
      </c>
      <c r="C109" s="115">
        <v>170052680.15000001</v>
      </c>
      <c r="D109" s="56">
        <f t="shared" si="6"/>
        <v>0.71567059417990297</v>
      </c>
      <c r="E109" s="52"/>
    </row>
    <row r="110" spans="1:5" x14ac:dyDescent="0.25">
      <c r="A110" s="58">
        <v>5127</v>
      </c>
      <c r="B110" s="52" t="s">
        <v>145</v>
      </c>
      <c r="C110" s="115">
        <v>12645586.33</v>
      </c>
      <c r="D110" s="56">
        <f t="shared" si="6"/>
        <v>5.3219239323728816E-2</v>
      </c>
      <c r="E110" s="52"/>
    </row>
    <row r="111" spans="1:5" x14ac:dyDescent="0.25">
      <c r="A111" s="58">
        <v>5128</v>
      </c>
      <c r="B111" s="52" t="s">
        <v>146</v>
      </c>
      <c r="C111" s="115">
        <v>699037.01</v>
      </c>
      <c r="D111" s="56">
        <f t="shared" si="6"/>
        <v>2.9419132462902425E-3</v>
      </c>
      <c r="E111" s="52"/>
    </row>
    <row r="112" spans="1:5" x14ac:dyDescent="0.25">
      <c r="A112" s="58">
        <v>5129</v>
      </c>
      <c r="B112" s="52" t="s">
        <v>147</v>
      </c>
      <c r="C112" s="115">
        <v>9744234.0999999996</v>
      </c>
      <c r="D112" s="56">
        <f t="shared" si="6"/>
        <v>4.1008832098522338E-2</v>
      </c>
      <c r="E112" s="52"/>
    </row>
    <row r="113" spans="1:5" x14ac:dyDescent="0.25">
      <c r="A113" s="49">
        <v>5130</v>
      </c>
      <c r="B113" s="54" t="s">
        <v>148</v>
      </c>
      <c r="C113" s="114">
        <f>SUM(C114:C122)</f>
        <v>1248190676.4300003</v>
      </c>
      <c r="D113" s="55">
        <f>SUM(D114:D122)</f>
        <v>0.99999999999999989</v>
      </c>
      <c r="E113" s="53"/>
    </row>
    <row r="114" spans="1:5" x14ac:dyDescent="0.25">
      <c r="A114" s="58">
        <v>5131</v>
      </c>
      <c r="B114" s="52" t="s">
        <v>149</v>
      </c>
      <c r="C114" s="115">
        <v>159480863.86000001</v>
      </c>
      <c r="D114" s="56">
        <f t="shared" ref="D114:D122" si="7">C114/$C$113</f>
        <v>0.12776963237390745</v>
      </c>
      <c r="E114" s="52"/>
    </row>
    <row r="115" spans="1:5" x14ac:dyDescent="0.25">
      <c r="A115" s="58">
        <v>5132</v>
      </c>
      <c r="B115" s="52" t="s">
        <v>150</v>
      </c>
      <c r="C115" s="115">
        <v>276869240.19</v>
      </c>
      <c r="D115" s="56">
        <f t="shared" si="7"/>
        <v>0.22181646235484206</v>
      </c>
      <c r="E115" s="52"/>
    </row>
    <row r="116" spans="1:5" x14ac:dyDescent="0.25">
      <c r="A116" s="58">
        <v>5133</v>
      </c>
      <c r="B116" s="52" t="s">
        <v>151</v>
      </c>
      <c r="C116" s="115">
        <v>37911256.120000005</v>
      </c>
      <c r="D116" s="56">
        <f t="shared" si="7"/>
        <v>3.0372968518264768E-2</v>
      </c>
      <c r="E116" s="52"/>
    </row>
    <row r="117" spans="1:5" x14ac:dyDescent="0.25">
      <c r="A117" s="58">
        <v>5134</v>
      </c>
      <c r="B117" s="52" t="s">
        <v>152</v>
      </c>
      <c r="C117" s="115">
        <v>76419743.840000004</v>
      </c>
      <c r="D117" s="56">
        <f t="shared" si="7"/>
        <v>6.1224414893541065E-2</v>
      </c>
      <c r="E117" s="52"/>
    </row>
    <row r="118" spans="1:5" x14ac:dyDescent="0.25">
      <c r="A118" s="58">
        <v>5135</v>
      </c>
      <c r="B118" s="52" t="s">
        <v>153</v>
      </c>
      <c r="C118" s="115">
        <v>516194599.33000004</v>
      </c>
      <c r="D118" s="56">
        <f t="shared" si="7"/>
        <v>0.41355428227231172</v>
      </c>
      <c r="E118" s="52"/>
    </row>
    <row r="119" spans="1:5" x14ac:dyDescent="0.25">
      <c r="A119" s="58">
        <v>5136</v>
      </c>
      <c r="B119" s="52" t="s">
        <v>154</v>
      </c>
      <c r="C119" s="115">
        <v>110955029.27000001</v>
      </c>
      <c r="D119" s="56">
        <f t="shared" si="7"/>
        <v>8.8892691930167994E-2</v>
      </c>
      <c r="E119" s="52"/>
    </row>
    <row r="120" spans="1:5" x14ac:dyDescent="0.25">
      <c r="A120" s="58">
        <v>5137</v>
      </c>
      <c r="B120" s="52" t="s">
        <v>155</v>
      </c>
      <c r="C120" s="115">
        <v>5211604.6500000004</v>
      </c>
      <c r="D120" s="56">
        <f t="shared" si="7"/>
        <v>4.1753273345270592E-3</v>
      </c>
      <c r="E120" s="52"/>
    </row>
    <row r="121" spans="1:5" x14ac:dyDescent="0.25">
      <c r="A121" s="58">
        <v>5138</v>
      </c>
      <c r="B121" s="52" t="s">
        <v>156</v>
      </c>
      <c r="C121" s="115">
        <v>21832424.760000002</v>
      </c>
      <c r="D121" s="56">
        <f t="shared" si="7"/>
        <v>1.7491257683837046E-2</v>
      </c>
      <c r="E121" s="52"/>
    </row>
    <row r="122" spans="1:5" x14ac:dyDescent="0.25">
      <c r="A122" s="58">
        <v>5139</v>
      </c>
      <c r="B122" s="52" t="s">
        <v>157</v>
      </c>
      <c r="C122" s="115">
        <v>43315914.409999996</v>
      </c>
      <c r="D122" s="56">
        <f t="shared" si="7"/>
        <v>3.4702962638600669E-2</v>
      </c>
      <c r="E122" s="52"/>
    </row>
    <row r="123" spans="1:5" x14ac:dyDescent="0.25">
      <c r="A123" s="49">
        <v>5200</v>
      </c>
      <c r="B123" s="54" t="s">
        <v>158</v>
      </c>
      <c r="C123" s="114">
        <f>+C124+C127+C130+C133+C138+C142+C145+C147+C153</f>
        <v>1448326375.4800003</v>
      </c>
      <c r="D123" s="55"/>
      <c r="E123" s="52"/>
    </row>
    <row r="124" spans="1:5" x14ac:dyDescent="0.25">
      <c r="A124" s="49">
        <v>5210</v>
      </c>
      <c r="B124" s="54" t="s">
        <v>159</v>
      </c>
      <c r="C124" s="114">
        <f>SUM(C125:C126)</f>
        <v>820134865.77999997</v>
      </c>
      <c r="D124" s="55">
        <f>SUM(D125:D126)</f>
        <v>1</v>
      </c>
      <c r="E124" s="52"/>
    </row>
    <row r="125" spans="1:5" x14ac:dyDescent="0.25">
      <c r="A125" s="58">
        <v>5211</v>
      </c>
      <c r="B125" s="52" t="s">
        <v>160</v>
      </c>
      <c r="C125" s="115">
        <v>0</v>
      </c>
      <c r="D125" s="56">
        <v>0</v>
      </c>
      <c r="E125" s="52"/>
    </row>
    <row r="126" spans="1:5" ht="33.75" x14ac:dyDescent="0.25">
      <c r="A126" s="58">
        <v>5212</v>
      </c>
      <c r="B126" s="52" t="s">
        <v>161</v>
      </c>
      <c r="C126" s="115">
        <v>820134865.77999997</v>
      </c>
      <c r="D126" s="56">
        <f>C126/$C$124</f>
        <v>1</v>
      </c>
      <c r="E126" s="49" t="s">
        <v>544</v>
      </c>
    </row>
    <row r="127" spans="1:5" x14ac:dyDescent="0.25">
      <c r="A127" s="49">
        <v>5220</v>
      </c>
      <c r="B127" s="54" t="s">
        <v>162</v>
      </c>
      <c r="C127" s="114">
        <f>SUM(C128:C129)</f>
        <v>0</v>
      </c>
      <c r="D127" s="55">
        <f>SUM(D128:D129)</f>
        <v>0</v>
      </c>
      <c r="E127" s="53"/>
    </row>
    <row r="128" spans="1:5" x14ac:dyDescent="0.25">
      <c r="A128" s="58">
        <v>5221</v>
      </c>
      <c r="B128" s="52" t="s">
        <v>163</v>
      </c>
      <c r="C128" s="115">
        <v>0</v>
      </c>
      <c r="D128" s="56">
        <v>0</v>
      </c>
      <c r="E128" s="52"/>
    </row>
    <row r="129" spans="1:5" x14ac:dyDescent="0.25">
      <c r="A129" s="58">
        <v>5222</v>
      </c>
      <c r="B129" s="52" t="s">
        <v>164</v>
      </c>
      <c r="C129" s="115">
        <v>0</v>
      </c>
      <c r="D129" s="56">
        <v>0</v>
      </c>
      <c r="E129" s="52"/>
    </row>
    <row r="130" spans="1:5" x14ac:dyDescent="0.25">
      <c r="A130" s="49">
        <v>5230</v>
      </c>
      <c r="B130" s="54" t="s">
        <v>108</v>
      </c>
      <c r="C130" s="114">
        <f>SUM(C131:C132)</f>
        <v>0</v>
      </c>
      <c r="D130" s="55">
        <f>SUM(D131:D132)</f>
        <v>0</v>
      </c>
      <c r="E130" s="52"/>
    </row>
    <row r="131" spans="1:5" x14ac:dyDescent="0.25">
      <c r="A131" s="58">
        <v>5231</v>
      </c>
      <c r="B131" s="52" t="s">
        <v>165</v>
      </c>
      <c r="C131" s="115">
        <v>0</v>
      </c>
      <c r="D131" s="56">
        <v>0</v>
      </c>
      <c r="E131" s="52"/>
    </row>
    <row r="132" spans="1:5" x14ac:dyDescent="0.25">
      <c r="A132" s="58">
        <v>5232</v>
      </c>
      <c r="B132" s="52" t="s">
        <v>166</v>
      </c>
      <c r="C132" s="115">
        <v>0</v>
      </c>
      <c r="D132" s="56">
        <v>0</v>
      </c>
      <c r="E132" s="52"/>
    </row>
    <row r="133" spans="1:5" x14ac:dyDescent="0.25">
      <c r="A133" s="49">
        <v>5240</v>
      </c>
      <c r="B133" s="54" t="s">
        <v>167</v>
      </c>
      <c r="C133" s="114">
        <f>SUM(C134:C137)</f>
        <v>431096577.12</v>
      </c>
      <c r="D133" s="55">
        <f>SUM(D134:D137)</f>
        <v>1.0000000000000002</v>
      </c>
      <c r="E133" s="52"/>
    </row>
    <row r="134" spans="1:5" x14ac:dyDescent="0.25">
      <c r="A134" s="58">
        <v>5241</v>
      </c>
      <c r="B134" s="52" t="s">
        <v>168</v>
      </c>
      <c r="C134" s="115">
        <v>348363048.05000001</v>
      </c>
      <c r="D134" s="56">
        <f>C134/$C$133</f>
        <v>0.80808585950110601</v>
      </c>
      <c r="E134" s="52"/>
    </row>
    <row r="135" spans="1:5" x14ac:dyDescent="0.25">
      <c r="A135" s="58">
        <v>5242</v>
      </c>
      <c r="B135" s="52" t="s">
        <v>169</v>
      </c>
      <c r="C135" s="115">
        <v>35197700</v>
      </c>
      <c r="D135" s="56">
        <f>C135/$C$133</f>
        <v>8.1646902035602043E-2</v>
      </c>
      <c r="E135" s="52"/>
    </row>
    <row r="136" spans="1:5" x14ac:dyDescent="0.25">
      <c r="A136" s="58">
        <v>5243</v>
      </c>
      <c r="B136" s="52" t="s">
        <v>170</v>
      </c>
      <c r="C136" s="115">
        <v>47535829.07</v>
      </c>
      <c r="D136" s="56">
        <f>C136/$C$133</f>
        <v>0.11026723846329202</v>
      </c>
      <c r="E136" s="52"/>
    </row>
    <row r="137" spans="1:5" x14ac:dyDescent="0.25">
      <c r="A137" s="58">
        <v>5248</v>
      </c>
      <c r="B137" s="52" t="s">
        <v>543</v>
      </c>
      <c r="C137" s="115">
        <v>0</v>
      </c>
      <c r="D137" s="56">
        <f>C137/$C$133</f>
        <v>0</v>
      </c>
      <c r="E137" s="52"/>
    </row>
    <row r="138" spans="1:5" x14ac:dyDescent="0.25">
      <c r="A138" s="49">
        <v>5250</v>
      </c>
      <c r="B138" s="54" t="s">
        <v>109</v>
      </c>
      <c r="C138" s="114">
        <f>SUM(C139:C141)</f>
        <v>10299117.760000002</v>
      </c>
      <c r="D138" s="118">
        <f>SUM(D139:D141)</f>
        <v>0.99999999999999989</v>
      </c>
      <c r="E138" s="52"/>
    </row>
    <row r="139" spans="1:5" x14ac:dyDescent="0.25">
      <c r="A139" s="58">
        <v>5251</v>
      </c>
      <c r="B139" s="52" t="s">
        <v>171</v>
      </c>
      <c r="C139" s="115">
        <v>5367520.45</v>
      </c>
      <c r="D139" s="56">
        <f>C139/$C$138</f>
        <v>0.52116313019028915</v>
      </c>
      <c r="E139" s="52"/>
    </row>
    <row r="140" spans="1:5" x14ac:dyDescent="0.25">
      <c r="A140" s="58">
        <v>5252</v>
      </c>
      <c r="B140" s="52" t="s">
        <v>172</v>
      </c>
      <c r="C140" s="115">
        <v>3662969.67</v>
      </c>
      <c r="D140" s="56">
        <f>C140/$C$138</f>
        <v>0.35565858701279668</v>
      </c>
      <c r="E140" s="52"/>
    </row>
    <row r="141" spans="1:5" x14ac:dyDescent="0.25">
      <c r="A141" s="58">
        <v>5259</v>
      </c>
      <c r="B141" s="52" t="s">
        <v>173</v>
      </c>
      <c r="C141" s="115">
        <v>1268627.6399999999</v>
      </c>
      <c r="D141" s="56">
        <f>C141/$C$138</f>
        <v>0.12317828279691402</v>
      </c>
      <c r="E141" s="52"/>
    </row>
    <row r="142" spans="1:5" x14ac:dyDescent="0.25">
      <c r="A142" s="49">
        <v>5260</v>
      </c>
      <c r="B142" s="54" t="s">
        <v>174</v>
      </c>
      <c r="C142" s="114">
        <f>SUM(C143:C144)</f>
        <v>63156974.909999996</v>
      </c>
      <c r="D142" s="118">
        <f>SUM(D143:D144)</f>
        <v>1</v>
      </c>
      <c r="E142" s="53"/>
    </row>
    <row r="143" spans="1:5" x14ac:dyDescent="0.25">
      <c r="A143" s="58">
        <v>5261</v>
      </c>
      <c r="B143" s="52" t="s">
        <v>175</v>
      </c>
      <c r="C143" s="115">
        <v>0</v>
      </c>
      <c r="D143" s="56">
        <f>C143/$C$142</f>
        <v>0</v>
      </c>
      <c r="E143" s="52"/>
    </row>
    <row r="144" spans="1:5" x14ac:dyDescent="0.25">
      <c r="A144" s="58">
        <v>5262</v>
      </c>
      <c r="B144" s="52" t="s">
        <v>176</v>
      </c>
      <c r="C144" s="115">
        <v>63156974.909999996</v>
      </c>
      <c r="D144" s="56">
        <f>C144/$C$142</f>
        <v>1</v>
      </c>
      <c r="E144" s="52"/>
    </row>
    <row r="145" spans="1:5" x14ac:dyDescent="0.25">
      <c r="A145" s="49">
        <v>5270</v>
      </c>
      <c r="B145" s="54" t="s">
        <v>177</v>
      </c>
      <c r="C145" s="114">
        <f>SUM(C146)</f>
        <v>123638839.91000001</v>
      </c>
      <c r="D145" s="55">
        <f>D146</f>
        <v>1</v>
      </c>
      <c r="E145" s="52"/>
    </row>
    <row r="146" spans="1:5" x14ac:dyDescent="0.25">
      <c r="A146" s="58">
        <v>5271</v>
      </c>
      <c r="B146" s="52" t="s">
        <v>178</v>
      </c>
      <c r="C146" s="115">
        <v>123638839.91000001</v>
      </c>
      <c r="D146" s="56">
        <f>C146/$C$145</f>
        <v>1</v>
      </c>
      <c r="E146" s="52"/>
    </row>
    <row r="147" spans="1:5" x14ac:dyDescent="0.25">
      <c r="A147" s="49">
        <v>5280</v>
      </c>
      <c r="B147" s="54" t="s">
        <v>179</v>
      </c>
      <c r="C147" s="114">
        <f>SUM(C148:C152)</f>
        <v>0</v>
      </c>
      <c r="D147" s="118">
        <f>SUM(D148:D152)</f>
        <v>0</v>
      </c>
      <c r="E147" s="52"/>
    </row>
    <row r="148" spans="1:5" x14ac:dyDescent="0.25">
      <c r="A148" s="58">
        <v>5281</v>
      </c>
      <c r="B148" s="52" t="s">
        <v>180</v>
      </c>
      <c r="C148" s="115">
        <v>0</v>
      </c>
      <c r="D148" s="56">
        <f t="shared" ref="D148:D155" si="8">C148/$C$133</f>
        <v>0</v>
      </c>
      <c r="E148" s="52"/>
    </row>
    <row r="149" spans="1:5" x14ac:dyDescent="0.25">
      <c r="A149" s="58">
        <v>5282</v>
      </c>
      <c r="B149" s="52" t="s">
        <v>181</v>
      </c>
      <c r="C149" s="115">
        <v>0</v>
      </c>
      <c r="D149" s="56">
        <f t="shared" si="8"/>
        <v>0</v>
      </c>
      <c r="E149" s="52"/>
    </row>
    <row r="150" spans="1:5" x14ac:dyDescent="0.25">
      <c r="A150" s="58">
        <v>5283</v>
      </c>
      <c r="B150" s="52" t="s">
        <v>182</v>
      </c>
      <c r="C150" s="115">
        <v>0</v>
      </c>
      <c r="D150" s="56">
        <f t="shared" si="8"/>
        <v>0</v>
      </c>
      <c r="E150" s="52"/>
    </row>
    <row r="151" spans="1:5" x14ac:dyDescent="0.25">
      <c r="A151" s="58">
        <v>5284</v>
      </c>
      <c r="B151" s="52" t="s">
        <v>183</v>
      </c>
      <c r="C151" s="115">
        <v>0</v>
      </c>
      <c r="D151" s="56">
        <f t="shared" si="8"/>
        <v>0</v>
      </c>
      <c r="E151" s="52"/>
    </row>
    <row r="152" spans="1:5" x14ac:dyDescent="0.25">
      <c r="A152" s="58">
        <v>5285</v>
      </c>
      <c r="B152" s="52" t="s">
        <v>184</v>
      </c>
      <c r="C152" s="115">
        <v>0</v>
      </c>
      <c r="D152" s="56">
        <f t="shared" si="8"/>
        <v>0</v>
      </c>
      <c r="E152" s="52"/>
    </row>
    <row r="153" spans="1:5" x14ac:dyDescent="0.25">
      <c r="A153" s="49">
        <v>5290</v>
      </c>
      <c r="B153" s="54" t="s">
        <v>185</v>
      </c>
      <c r="C153" s="114">
        <f>SUM(C154:C155)</f>
        <v>0</v>
      </c>
      <c r="D153" s="118">
        <f>D154+D155</f>
        <v>0</v>
      </c>
      <c r="E153" s="52"/>
    </row>
    <row r="154" spans="1:5" x14ac:dyDescent="0.25">
      <c r="A154" s="58">
        <v>5291</v>
      </c>
      <c r="B154" s="52" t="s">
        <v>186</v>
      </c>
      <c r="C154" s="115">
        <v>0</v>
      </c>
      <c r="D154" s="56">
        <f t="shared" si="8"/>
        <v>0</v>
      </c>
      <c r="E154" s="52"/>
    </row>
    <row r="155" spans="1:5" x14ac:dyDescent="0.25">
      <c r="A155" s="58">
        <v>5292</v>
      </c>
      <c r="B155" s="52" t="s">
        <v>187</v>
      </c>
      <c r="C155" s="115">
        <v>0</v>
      </c>
      <c r="D155" s="56">
        <f t="shared" si="8"/>
        <v>0</v>
      </c>
      <c r="E155" s="52"/>
    </row>
    <row r="156" spans="1:5" x14ac:dyDescent="0.25">
      <c r="A156" s="49">
        <v>5300</v>
      </c>
      <c r="B156" s="54" t="s">
        <v>188</v>
      </c>
      <c r="C156" s="114">
        <f>+C157+C160+C163</f>
        <v>0</v>
      </c>
      <c r="D156" s="118"/>
      <c r="E156" s="52"/>
    </row>
    <row r="157" spans="1:5" x14ac:dyDescent="0.25">
      <c r="A157" s="49">
        <v>5310</v>
      </c>
      <c r="B157" s="54" t="s">
        <v>101</v>
      </c>
      <c r="C157" s="114">
        <f>SUM(C158:C159)</f>
        <v>0</v>
      </c>
      <c r="D157" s="118">
        <f>D158+D159</f>
        <v>0</v>
      </c>
      <c r="E157" s="52"/>
    </row>
    <row r="158" spans="1:5" x14ac:dyDescent="0.25">
      <c r="A158" s="58">
        <v>5311</v>
      </c>
      <c r="B158" s="52" t="s">
        <v>189</v>
      </c>
      <c r="C158" s="115">
        <v>0</v>
      </c>
      <c r="D158" s="56">
        <f t="shared" ref="D158:D165" si="9">C158/$C$133</f>
        <v>0</v>
      </c>
      <c r="E158" s="52"/>
    </row>
    <row r="159" spans="1:5" x14ac:dyDescent="0.25">
      <c r="A159" s="58">
        <v>5312</v>
      </c>
      <c r="B159" s="52" t="s">
        <v>190</v>
      </c>
      <c r="C159" s="115">
        <v>0</v>
      </c>
      <c r="D159" s="56">
        <f t="shared" si="9"/>
        <v>0</v>
      </c>
      <c r="E159" s="52"/>
    </row>
    <row r="160" spans="1:5" x14ac:dyDescent="0.25">
      <c r="A160" s="49">
        <v>5320</v>
      </c>
      <c r="B160" s="54" t="s">
        <v>102</v>
      </c>
      <c r="C160" s="114">
        <f>SUM(C161:C162)</f>
        <v>0</v>
      </c>
      <c r="D160" s="118">
        <f>D161+D162</f>
        <v>0</v>
      </c>
      <c r="E160" s="52"/>
    </row>
    <row r="161" spans="1:5" x14ac:dyDescent="0.25">
      <c r="A161" s="58">
        <v>5321</v>
      </c>
      <c r="B161" s="52" t="s">
        <v>191</v>
      </c>
      <c r="C161" s="115">
        <v>0</v>
      </c>
      <c r="D161" s="56">
        <f t="shared" si="9"/>
        <v>0</v>
      </c>
      <c r="E161" s="52"/>
    </row>
    <row r="162" spans="1:5" x14ac:dyDescent="0.25">
      <c r="A162" s="58">
        <v>5322</v>
      </c>
      <c r="B162" s="52" t="s">
        <v>192</v>
      </c>
      <c r="C162" s="115">
        <v>0</v>
      </c>
      <c r="D162" s="56">
        <f t="shared" si="9"/>
        <v>0</v>
      </c>
      <c r="E162" s="52"/>
    </row>
    <row r="163" spans="1:5" x14ac:dyDescent="0.25">
      <c r="A163" s="49">
        <v>5330</v>
      </c>
      <c r="B163" s="54" t="s">
        <v>103</v>
      </c>
      <c r="C163" s="114">
        <f>SUM(C164:C165)</f>
        <v>0</v>
      </c>
      <c r="D163" s="118">
        <f>SUM(D164:D165)</f>
        <v>0</v>
      </c>
      <c r="E163" s="52"/>
    </row>
    <row r="164" spans="1:5" x14ac:dyDescent="0.25">
      <c r="A164" s="58">
        <v>5331</v>
      </c>
      <c r="B164" s="52" t="s">
        <v>193</v>
      </c>
      <c r="C164" s="115">
        <v>0</v>
      </c>
      <c r="D164" s="56">
        <f t="shared" si="9"/>
        <v>0</v>
      </c>
      <c r="E164" s="52"/>
    </row>
    <row r="165" spans="1:5" x14ac:dyDescent="0.25">
      <c r="A165" s="58">
        <v>5332</v>
      </c>
      <c r="B165" s="52" t="s">
        <v>194</v>
      </c>
      <c r="C165" s="115">
        <v>0</v>
      </c>
      <c r="D165" s="56">
        <f t="shared" si="9"/>
        <v>0</v>
      </c>
      <c r="E165" s="52"/>
    </row>
    <row r="166" spans="1:5" x14ac:dyDescent="0.25">
      <c r="A166" s="49">
        <v>5400</v>
      </c>
      <c r="B166" s="54" t="s">
        <v>195</v>
      </c>
      <c r="C166" s="114">
        <f>C167+C170+C173+C176+C178</f>
        <v>20212833.699999999</v>
      </c>
      <c r="D166" s="119"/>
      <c r="E166" s="52"/>
    </row>
    <row r="167" spans="1:5" x14ac:dyDescent="0.25">
      <c r="A167" s="49">
        <v>5410</v>
      </c>
      <c r="B167" s="54" t="s">
        <v>196</v>
      </c>
      <c r="C167" s="114">
        <f>SUM(C168:C169)</f>
        <v>20212833.699999999</v>
      </c>
      <c r="D167" s="118">
        <f>SUM(D168:D169)</f>
        <v>1</v>
      </c>
      <c r="E167" s="52"/>
    </row>
    <row r="168" spans="1:5" x14ac:dyDescent="0.25">
      <c r="A168" s="58">
        <v>5411</v>
      </c>
      <c r="B168" s="52" t="s">
        <v>197</v>
      </c>
      <c r="C168" s="115">
        <v>20212833.699999999</v>
      </c>
      <c r="D168" s="56">
        <f>C168/$C$167</f>
        <v>1</v>
      </c>
      <c r="E168" s="52"/>
    </row>
    <row r="169" spans="1:5" x14ac:dyDescent="0.25">
      <c r="A169" s="58">
        <v>5412</v>
      </c>
      <c r="B169" s="52" t="s">
        <v>198</v>
      </c>
      <c r="C169" s="115">
        <v>0</v>
      </c>
      <c r="D169" s="56">
        <f>C169/$C$167</f>
        <v>0</v>
      </c>
      <c r="E169" s="52"/>
    </row>
    <row r="170" spans="1:5" x14ac:dyDescent="0.25">
      <c r="A170" s="49">
        <v>5420</v>
      </c>
      <c r="B170" s="54" t="s">
        <v>199</v>
      </c>
      <c r="C170" s="114">
        <f>SUM(C171:C172)</f>
        <v>0</v>
      </c>
      <c r="D170" s="118">
        <f>SUM(D171:D172)</f>
        <v>0</v>
      </c>
      <c r="E170" s="52"/>
    </row>
    <row r="171" spans="1:5" x14ac:dyDescent="0.25">
      <c r="A171" s="58">
        <v>5421</v>
      </c>
      <c r="B171" s="52" t="s">
        <v>200</v>
      </c>
      <c r="C171" s="115">
        <v>0</v>
      </c>
      <c r="D171" s="56">
        <f t="shared" ref="D171:D180" si="10">C171/$C$133</f>
        <v>0</v>
      </c>
      <c r="E171" s="52"/>
    </row>
    <row r="172" spans="1:5" x14ac:dyDescent="0.25">
      <c r="A172" s="58">
        <v>5422</v>
      </c>
      <c r="B172" s="52" t="s">
        <v>201</v>
      </c>
      <c r="C172" s="115">
        <v>0</v>
      </c>
      <c r="D172" s="56">
        <f t="shared" si="10"/>
        <v>0</v>
      </c>
      <c r="E172" s="52"/>
    </row>
    <row r="173" spans="1:5" x14ac:dyDescent="0.25">
      <c r="A173" s="49">
        <v>5430</v>
      </c>
      <c r="B173" s="54" t="s">
        <v>202</v>
      </c>
      <c r="C173" s="114">
        <f>SUM(C174:C175)</f>
        <v>0</v>
      </c>
      <c r="D173" s="118">
        <f>SUM(D174:D175)</f>
        <v>0</v>
      </c>
      <c r="E173" s="52"/>
    </row>
    <row r="174" spans="1:5" x14ac:dyDescent="0.25">
      <c r="A174" s="58">
        <v>5431</v>
      </c>
      <c r="B174" s="52" t="s">
        <v>203</v>
      </c>
      <c r="C174" s="115">
        <v>0</v>
      </c>
      <c r="D174" s="56">
        <f t="shared" si="10"/>
        <v>0</v>
      </c>
      <c r="E174" s="52"/>
    </row>
    <row r="175" spans="1:5" x14ac:dyDescent="0.25">
      <c r="A175" s="58">
        <v>5432</v>
      </c>
      <c r="B175" s="52" t="s">
        <v>204</v>
      </c>
      <c r="C175" s="115">
        <v>0</v>
      </c>
      <c r="D175" s="56">
        <f t="shared" si="10"/>
        <v>0</v>
      </c>
      <c r="E175" s="52"/>
    </row>
    <row r="176" spans="1:5" x14ac:dyDescent="0.25">
      <c r="A176" s="49">
        <v>5440</v>
      </c>
      <c r="B176" s="54" t="s">
        <v>205</v>
      </c>
      <c r="C176" s="114">
        <f>C177</f>
        <v>0</v>
      </c>
      <c r="D176" s="118">
        <f>D177</f>
        <v>0</v>
      </c>
      <c r="E176" s="52"/>
    </row>
    <row r="177" spans="1:5" x14ac:dyDescent="0.25">
      <c r="A177" s="58">
        <v>5441</v>
      </c>
      <c r="B177" s="52" t="s">
        <v>205</v>
      </c>
      <c r="C177" s="115">
        <v>0</v>
      </c>
      <c r="D177" s="56">
        <f t="shared" si="10"/>
        <v>0</v>
      </c>
      <c r="E177" s="52"/>
    </row>
    <row r="178" spans="1:5" x14ac:dyDescent="0.25">
      <c r="A178" s="49">
        <v>5450</v>
      </c>
      <c r="B178" s="54" t="s">
        <v>206</v>
      </c>
      <c r="C178" s="114">
        <f>SUM(C179:C180)</f>
        <v>0</v>
      </c>
      <c r="D178" s="55">
        <f>SUM(D179:D180)</f>
        <v>0</v>
      </c>
      <c r="E178" s="52"/>
    </row>
    <row r="179" spans="1:5" x14ac:dyDescent="0.25">
      <c r="A179" s="58">
        <v>5451</v>
      </c>
      <c r="B179" s="52" t="s">
        <v>207</v>
      </c>
      <c r="C179" s="115">
        <v>0</v>
      </c>
      <c r="D179" s="56">
        <f t="shared" si="10"/>
        <v>0</v>
      </c>
      <c r="E179" s="52"/>
    </row>
    <row r="180" spans="1:5" x14ac:dyDescent="0.25">
      <c r="A180" s="58">
        <v>5452</v>
      </c>
      <c r="B180" s="52" t="s">
        <v>208</v>
      </c>
      <c r="C180" s="115">
        <v>0</v>
      </c>
      <c r="D180" s="56">
        <f t="shared" si="10"/>
        <v>0</v>
      </c>
      <c r="E180" s="52"/>
    </row>
    <row r="181" spans="1:5" x14ac:dyDescent="0.25">
      <c r="A181" s="49">
        <v>5500</v>
      </c>
      <c r="B181" s="54" t="s">
        <v>209</v>
      </c>
      <c r="C181" s="114">
        <f>C182+C191+C194+C200</f>
        <v>59985710.200000003</v>
      </c>
      <c r="D181" s="119"/>
      <c r="E181" s="52"/>
    </row>
    <row r="182" spans="1:5" x14ac:dyDescent="0.25">
      <c r="A182" s="49">
        <v>5510</v>
      </c>
      <c r="B182" s="54" t="s">
        <v>210</v>
      </c>
      <c r="C182" s="114">
        <f>SUM(C183:C190)</f>
        <v>59985710.200000003</v>
      </c>
      <c r="D182" s="118">
        <f>SUM(D183:D190)</f>
        <v>1</v>
      </c>
      <c r="E182" s="52"/>
    </row>
    <row r="183" spans="1:5" x14ac:dyDescent="0.25">
      <c r="A183" s="58">
        <v>5511</v>
      </c>
      <c r="B183" s="52" t="s">
        <v>211</v>
      </c>
      <c r="C183" s="115">
        <v>0</v>
      </c>
      <c r="D183" s="56">
        <f t="shared" ref="D183:D190" si="11">C183/$C$182</f>
        <v>0</v>
      </c>
      <c r="E183" s="52"/>
    </row>
    <row r="184" spans="1:5" x14ac:dyDescent="0.25">
      <c r="A184" s="58">
        <v>5512</v>
      </c>
      <c r="B184" s="52" t="s">
        <v>212</v>
      </c>
      <c r="C184" s="115">
        <v>0</v>
      </c>
      <c r="D184" s="56">
        <f t="shared" si="11"/>
        <v>0</v>
      </c>
      <c r="E184" s="52"/>
    </row>
    <row r="185" spans="1:5" x14ac:dyDescent="0.25">
      <c r="A185" s="58">
        <v>5513</v>
      </c>
      <c r="B185" s="52" t="s">
        <v>213</v>
      </c>
      <c r="C185" s="115">
        <v>0</v>
      </c>
      <c r="D185" s="56">
        <f t="shared" si="11"/>
        <v>0</v>
      </c>
      <c r="E185" s="52"/>
    </row>
    <row r="186" spans="1:5" x14ac:dyDescent="0.25">
      <c r="A186" s="58">
        <v>5514</v>
      </c>
      <c r="B186" s="52" t="s">
        <v>214</v>
      </c>
      <c r="C186" s="115">
        <v>0</v>
      </c>
      <c r="D186" s="56">
        <f t="shared" si="11"/>
        <v>0</v>
      </c>
      <c r="E186" s="52"/>
    </row>
    <row r="187" spans="1:5" x14ac:dyDescent="0.25">
      <c r="A187" s="58">
        <v>5515</v>
      </c>
      <c r="B187" s="52" t="s">
        <v>215</v>
      </c>
      <c r="C187" s="115">
        <v>59456350.850000009</v>
      </c>
      <c r="D187" s="56">
        <f t="shared" si="11"/>
        <v>0.99117524243298871</v>
      </c>
      <c r="E187" s="52"/>
    </row>
    <row r="188" spans="1:5" x14ac:dyDescent="0.25">
      <c r="A188" s="58">
        <v>5516</v>
      </c>
      <c r="B188" s="52" t="s">
        <v>216</v>
      </c>
      <c r="C188" s="115">
        <v>152129.29999999999</v>
      </c>
      <c r="D188" s="56">
        <f t="shared" si="11"/>
        <v>2.5360923375380823E-3</v>
      </c>
      <c r="E188" s="52"/>
    </row>
    <row r="189" spans="1:5" x14ac:dyDescent="0.25">
      <c r="A189" s="58">
        <v>5517</v>
      </c>
      <c r="B189" s="52" t="s">
        <v>217</v>
      </c>
      <c r="C189" s="115">
        <v>377230.05</v>
      </c>
      <c r="D189" s="56">
        <f t="shared" si="11"/>
        <v>6.2886652294732682E-3</v>
      </c>
      <c r="E189" s="52"/>
    </row>
    <row r="190" spans="1:5" x14ac:dyDescent="0.25">
      <c r="A190" s="58">
        <v>5518</v>
      </c>
      <c r="B190" s="52" t="s">
        <v>218</v>
      </c>
      <c r="C190" s="115">
        <v>0</v>
      </c>
      <c r="D190" s="56">
        <f t="shared" si="11"/>
        <v>0</v>
      </c>
      <c r="E190" s="52"/>
    </row>
    <row r="191" spans="1:5" x14ac:dyDescent="0.25">
      <c r="A191" s="49">
        <v>5520</v>
      </c>
      <c r="B191" s="54" t="s">
        <v>219</v>
      </c>
      <c r="C191" s="114">
        <f>SUM(C192:C193)</f>
        <v>0</v>
      </c>
      <c r="D191" s="118">
        <f>SUM(D192:D193)</f>
        <v>0</v>
      </c>
      <c r="E191" s="52"/>
    </row>
    <row r="192" spans="1:5" x14ac:dyDescent="0.25">
      <c r="A192" s="58">
        <v>5521</v>
      </c>
      <c r="B192" s="52" t="s">
        <v>220</v>
      </c>
      <c r="C192" s="115">
        <v>0</v>
      </c>
      <c r="D192" s="56">
        <f>C192/$C$133</f>
        <v>0</v>
      </c>
      <c r="E192" s="52"/>
    </row>
    <row r="193" spans="1:5" x14ac:dyDescent="0.25">
      <c r="A193" s="58">
        <v>5522</v>
      </c>
      <c r="B193" s="52" t="s">
        <v>221</v>
      </c>
      <c r="C193" s="115">
        <v>0</v>
      </c>
      <c r="D193" s="56">
        <f>C193/$C$133</f>
        <v>0</v>
      </c>
      <c r="E193" s="52"/>
    </row>
    <row r="194" spans="1:5" x14ac:dyDescent="0.25">
      <c r="A194" s="49">
        <v>5530</v>
      </c>
      <c r="B194" s="54" t="s">
        <v>222</v>
      </c>
      <c r="C194" s="114">
        <f>SUM(C195:C199)</f>
        <v>0</v>
      </c>
      <c r="D194" s="118">
        <f>SUM(D195:D199)</f>
        <v>0</v>
      </c>
      <c r="E194" s="52"/>
    </row>
    <row r="195" spans="1:5" x14ac:dyDescent="0.25">
      <c r="A195" s="58">
        <v>5531</v>
      </c>
      <c r="B195" s="52" t="s">
        <v>223</v>
      </c>
      <c r="C195" s="115">
        <v>0</v>
      </c>
      <c r="D195" s="56">
        <f>C195/$C$133</f>
        <v>0</v>
      </c>
      <c r="E195" s="52"/>
    </row>
    <row r="196" spans="1:5" x14ac:dyDescent="0.25">
      <c r="A196" s="58">
        <v>5532</v>
      </c>
      <c r="B196" s="52" t="s">
        <v>224</v>
      </c>
      <c r="C196" s="115">
        <v>0</v>
      </c>
      <c r="D196" s="56">
        <f>C196/$C$133</f>
        <v>0</v>
      </c>
      <c r="E196" s="52"/>
    </row>
    <row r="197" spans="1:5" x14ac:dyDescent="0.25">
      <c r="A197" s="58">
        <v>5533</v>
      </c>
      <c r="B197" s="52" t="s">
        <v>225</v>
      </c>
      <c r="C197" s="115">
        <v>0</v>
      </c>
      <c r="D197" s="56">
        <f>C197/$C$133</f>
        <v>0</v>
      </c>
      <c r="E197" s="52"/>
    </row>
    <row r="198" spans="1:5" x14ac:dyDescent="0.25">
      <c r="A198" s="58">
        <v>5534</v>
      </c>
      <c r="B198" s="52" t="s">
        <v>226</v>
      </c>
      <c r="C198" s="115">
        <v>0</v>
      </c>
      <c r="D198" s="56">
        <f>C198/$C$133</f>
        <v>0</v>
      </c>
      <c r="E198" s="52"/>
    </row>
    <row r="199" spans="1:5" x14ac:dyDescent="0.25">
      <c r="A199" s="58">
        <v>5535</v>
      </c>
      <c r="B199" s="52" t="s">
        <v>227</v>
      </c>
      <c r="C199" s="115">
        <v>0</v>
      </c>
      <c r="D199" s="56">
        <f>C199/$C$133</f>
        <v>0</v>
      </c>
      <c r="E199" s="52"/>
    </row>
    <row r="200" spans="1:5" x14ac:dyDescent="0.25">
      <c r="A200" s="49">
        <v>5590</v>
      </c>
      <c r="B200" s="54" t="s">
        <v>228</v>
      </c>
      <c r="C200" s="114">
        <f>SUM(C201:C209)</f>
        <v>0</v>
      </c>
      <c r="D200" s="118">
        <f>SUM(D201:D209)</f>
        <v>0</v>
      </c>
      <c r="E200" s="52"/>
    </row>
    <row r="201" spans="1:5" x14ac:dyDescent="0.25">
      <c r="A201" s="58">
        <v>5591</v>
      </c>
      <c r="B201" s="52" t="s">
        <v>229</v>
      </c>
      <c r="C201" s="115">
        <v>0</v>
      </c>
      <c r="D201" s="56">
        <f t="shared" ref="D201:D209" si="12">C201/$C$133</f>
        <v>0</v>
      </c>
      <c r="E201" s="52"/>
    </row>
    <row r="202" spans="1:5" x14ac:dyDescent="0.25">
      <c r="A202" s="58">
        <v>5592</v>
      </c>
      <c r="B202" s="52" t="s">
        <v>230</v>
      </c>
      <c r="C202" s="115">
        <v>0</v>
      </c>
      <c r="D202" s="56">
        <f t="shared" si="12"/>
        <v>0</v>
      </c>
      <c r="E202" s="52"/>
    </row>
    <row r="203" spans="1:5" x14ac:dyDescent="0.25">
      <c r="A203" s="58">
        <v>5593</v>
      </c>
      <c r="B203" s="52" t="s">
        <v>231</v>
      </c>
      <c r="C203" s="115">
        <v>0</v>
      </c>
      <c r="D203" s="56">
        <f t="shared" si="12"/>
        <v>0</v>
      </c>
      <c r="E203" s="52"/>
    </row>
    <row r="204" spans="1:5" x14ac:dyDescent="0.25">
      <c r="A204" s="58">
        <v>5594</v>
      </c>
      <c r="B204" s="52" t="s">
        <v>232</v>
      </c>
      <c r="C204" s="115">
        <v>0</v>
      </c>
      <c r="D204" s="56">
        <f t="shared" si="12"/>
        <v>0</v>
      </c>
      <c r="E204" s="52"/>
    </row>
    <row r="205" spans="1:5" x14ac:dyDescent="0.25">
      <c r="A205" s="58">
        <v>5595</v>
      </c>
      <c r="B205" s="52" t="s">
        <v>233</v>
      </c>
      <c r="C205" s="115">
        <v>0</v>
      </c>
      <c r="D205" s="56">
        <f t="shared" si="12"/>
        <v>0</v>
      </c>
      <c r="E205" s="52"/>
    </row>
    <row r="206" spans="1:5" x14ac:dyDescent="0.25">
      <c r="A206" s="58">
        <v>5596</v>
      </c>
      <c r="B206" s="52" t="s">
        <v>127</v>
      </c>
      <c r="C206" s="115">
        <v>0</v>
      </c>
      <c r="D206" s="56">
        <f t="shared" si="12"/>
        <v>0</v>
      </c>
      <c r="E206" s="52"/>
    </row>
    <row r="207" spans="1:5" x14ac:dyDescent="0.25">
      <c r="A207" s="58">
        <v>5597</v>
      </c>
      <c r="B207" s="52" t="s">
        <v>234</v>
      </c>
      <c r="C207" s="115">
        <v>0</v>
      </c>
      <c r="D207" s="56">
        <f t="shared" si="12"/>
        <v>0</v>
      </c>
      <c r="E207" s="52"/>
    </row>
    <row r="208" spans="1:5" x14ac:dyDescent="0.25">
      <c r="A208" s="58">
        <v>5598</v>
      </c>
      <c r="B208" s="52" t="s">
        <v>235</v>
      </c>
      <c r="C208" s="115">
        <v>0</v>
      </c>
      <c r="D208" s="56">
        <f t="shared" si="12"/>
        <v>0</v>
      </c>
      <c r="E208" s="52"/>
    </row>
    <row r="209" spans="1:5" x14ac:dyDescent="0.25">
      <c r="A209" s="58">
        <v>5599</v>
      </c>
      <c r="B209" s="52" t="s">
        <v>236</v>
      </c>
      <c r="C209" s="115">
        <v>0</v>
      </c>
      <c r="D209" s="56">
        <f t="shared" si="12"/>
        <v>0</v>
      </c>
      <c r="E209" s="52"/>
    </row>
    <row r="210" spans="1:5" x14ac:dyDescent="0.25">
      <c r="A210" s="49">
        <v>5600</v>
      </c>
      <c r="B210" s="54" t="s">
        <v>237</v>
      </c>
      <c r="C210" s="114">
        <f>C211</f>
        <v>5879457.3700000001</v>
      </c>
      <c r="D210" s="118"/>
      <c r="E210" s="52"/>
    </row>
    <row r="211" spans="1:5" x14ac:dyDescent="0.25">
      <c r="A211" s="49">
        <v>5610</v>
      </c>
      <c r="B211" s="54" t="s">
        <v>238</v>
      </c>
      <c r="C211" s="114">
        <f>C212</f>
        <v>5879457.3700000001</v>
      </c>
      <c r="D211" s="118">
        <f>SUM(D212)</f>
        <v>1</v>
      </c>
      <c r="E211" s="52"/>
    </row>
    <row r="212" spans="1:5" x14ac:dyDescent="0.25">
      <c r="A212" s="58">
        <v>5611</v>
      </c>
      <c r="B212" s="52" t="s">
        <v>239</v>
      </c>
      <c r="C212" s="115">
        <v>5879457.3700000001</v>
      </c>
      <c r="D212" s="56">
        <f>C212/$C$210</f>
        <v>1</v>
      </c>
      <c r="E212" s="52"/>
    </row>
    <row r="213" spans="1:5" x14ac:dyDescent="0.25">
      <c r="A213" s="2"/>
      <c r="B213" s="2"/>
      <c r="C213" s="103"/>
      <c r="D213" s="5"/>
      <c r="E213" s="46"/>
    </row>
    <row r="214" spans="1:5" x14ac:dyDescent="0.25">
      <c r="A214" s="2"/>
      <c r="B214" s="2" t="s">
        <v>515</v>
      </c>
      <c r="C214" s="103"/>
      <c r="D214" s="5"/>
      <c r="E214" s="46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showGridLines="0" topLeftCell="A145" workbookViewId="0">
      <selection activeCell="H91" sqref="H91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5703125" bestFit="1" customWidth="1"/>
    <col min="4" max="4" width="17.7109375" bestFit="1" customWidth="1"/>
    <col min="5" max="5" width="22.85546875" bestFit="1" customWidth="1"/>
    <col min="6" max="6" width="28.5703125" bestFit="1" customWidth="1"/>
    <col min="7" max="7" width="16.425781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86" t="s">
        <v>513</v>
      </c>
      <c r="B1" s="186"/>
      <c r="C1" s="186"/>
      <c r="D1" s="186"/>
      <c r="E1" s="186"/>
      <c r="F1" s="186"/>
      <c r="G1" s="186"/>
      <c r="H1" s="186"/>
    </row>
    <row r="2" spans="1:8" ht="11.25" customHeight="1" x14ac:dyDescent="0.25">
      <c r="A2" s="186" t="s">
        <v>240</v>
      </c>
      <c r="B2" s="186"/>
      <c r="C2" s="186"/>
      <c r="D2" s="186"/>
      <c r="E2" s="186"/>
      <c r="F2" s="186"/>
      <c r="G2" s="186"/>
      <c r="H2" s="186"/>
    </row>
    <row r="3" spans="1:8" ht="11.25" customHeight="1" x14ac:dyDescent="0.25">
      <c r="A3" s="186" t="str">
        <f>'Notas a los Edos Financieros'!A3</f>
        <v>Del 01 de enero al 30 de septiembre de 2026</v>
      </c>
      <c r="B3" s="186"/>
      <c r="C3" s="186"/>
      <c r="D3" s="186"/>
      <c r="E3" s="186"/>
      <c r="F3" s="186"/>
      <c r="G3" s="186"/>
      <c r="H3" s="186"/>
    </row>
    <row r="4" spans="1:8" ht="11.25" customHeight="1" x14ac:dyDescent="0.25">
      <c r="A4" s="187" t="s">
        <v>0</v>
      </c>
      <c r="B4" s="187"/>
      <c r="C4" s="187"/>
      <c r="D4" s="187"/>
      <c r="E4" s="187"/>
      <c r="F4" s="187"/>
      <c r="G4" s="187"/>
      <c r="H4" s="187"/>
    </row>
    <row r="5" spans="1:8" ht="9.75" customHeight="1" x14ac:dyDescent="0.25">
      <c r="A5" s="133" t="s">
        <v>48</v>
      </c>
      <c r="B5" s="134"/>
      <c r="C5" s="134"/>
      <c r="D5" s="134"/>
      <c r="E5" s="134"/>
      <c r="F5" s="134"/>
      <c r="G5" s="134"/>
      <c r="H5" s="134"/>
    </row>
    <row r="6" spans="1:8" ht="9.75" customHeight="1" x14ac:dyDescent="0.25">
      <c r="A6" s="135"/>
      <c r="B6" s="135"/>
      <c r="C6" s="135"/>
      <c r="D6" s="135"/>
      <c r="E6" s="135"/>
      <c r="F6" s="135"/>
      <c r="G6" s="135"/>
      <c r="H6" s="135"/>
    </row>
    <row r="7" spans="1:8" x14ac:dyDescent="0.25">
      <c r="A7" s="136" t="s">
        <v>241</v>
      </c>
      <c r="B7" s="136"/>
      <c r="C7" s="134"/>
      <c r="D7" s="134"/>
      <c r="E7" s="134"/>
      <c r="F7" s="134"/>
      <c r="G7" s="134"/>
      <c r="H7" s="134"/>
    </row>
    <row r="8" spans="1:8" x14ac:dyDescent="0.25">
      <c r="A8" s="137" t="s">
        <v>49</v>
      </c>
      <c r="B8" s="137" t="s">
        <v>50</v>
      </c>
      <c r="C8" s="137" t="s">
        <v>51</v>
      </c>
      <c r="D8" s="137" t="s">
        <v>242</v>
      </c>
      <c r="E8" s="137"/>
      <c r="F8" s="137"/>
      <c r="G8" s="137"/>
      <c r="H8" s="137"/>
    </row>
    <row r="9" spans="1:8" x14ac:dyDescent="0.25">
      <c r="A9" s="138">
        <v>1114</v>
      </c>
      <c r="B9" s="135" t="s">
        <v>243</v>
      </c>
      <c r="C9" s="61">
        <v>210496406.77000001</v>
      </c>
      <c r="D9" s="140" t="s">
        <v>511</v>
      </c>
      <c r="E9" s="135"/>
      <c r="F9" s="135"/>
      <c r="G9" s="135"/>
      <c r="H9" s="135"/>
    </row>
    <row r="10" spans="1:8" x14ac:dyDescent="0.25">
      <c r="A10" s="138">
        <v>1115</v>
      </c>
      <c r="B10" s="135" t="s">
        <v>244</v>
      </c>
      <c r="C10" s="141">
        <v>0</v>
      </c>
      <c r="D10" s="140"/>
      <c r="E10" s="135"/>
      <c r="F10" s="135"/>
      <c r="G10" s="135"/>
      <c r="H10" s="135"/>
    </row>
    <row r="11" spans="1:8" x14ac:dyDescent="0.25">
      <c r="A11" s="138">
        <v>1121</v>
      </c>
      <c r="B11" s="135" t="s">
        <v>245</v>
      </c>
      <c r="C11" s="141">
        <v>0</v>
      </c>
      <c r="D11" s="140"/>
      <c r="E11" s="135"/>
      <c r="F11" s="135"/>
      <c r="G11" s="135"/>
      <c r="H11" s="135"/>
    </row>
    <row r="12" spans="1:8" x14ac:dyDescent="0.25">
      <c r="A12" s="135"/>
      <c r="B12" s="135"/>
      <c r="C12" s="135"/>
      <c r="D12" s="135"/>
      <c r="E12" s="135"/>
      <c r="F12" s="135"/>
      <c r="G12" s="135"/>
      <c r="H12" s="135"/>
    </row>
    <row r="13" spans="1:8" x14ac:dyDescent="0.25">
      <c r="A13" s="136" t="s">
        <v>246</v>
      </c>
      <c r="B13" s="136"/>
      <c r="C13" s="134"/>
      <c r="D13" s="134"/>
      <c r="E13" s="134"/>
      <c r="F13" s="134"/>
      <c r="G13" s="134"/>
      <c r="H13" s="134"/>
    </row>
    <row r="14" spans="1:8" x14ac:dyDescent="0.25">
      <c r="A14" s="137" t="s">
        <v>49</v>
      </c>
      <c r="B14" s="137" t="s">
        <v>50</v>
      </c>
      <c r="C14" s="137" t="s">
        <v>51</v>
      </c>
      <c r="D14" s="137">
        <f>H1-1</f>
        <v>-1</v>
      </c>
      <c r="E14" s="137">
        <f t="shared" ref="E14:G14" si="0">D14-1</f>
        <v>-2</v>
      </c>
      <c r="F14" s="137">
        <f t="shared" si="0"/>
        <v>-3</v>
      </c>
      <c r="G14" s="137">
        <f t="shared" si="0"/>
        <v>-4</v>
      </c>
      <c r="H14" s="137" t="s">
        <v>247</v>
      </c>
    </row>
    <row r="15" spans="1:8" x14ac:dyDescent="0.25">
      <c r="A15" s="138">
        <v>1122</v>
      </c>
      <c r="B15" s="135" t="s">
        <v>248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42"/>
    </row>
    <row r="16" spans="1:8" x14ac:dyDescent="0.25">
      <c r="A16" s="138">
        <v>1124</v>
      </c>
      <c r="B16" s="135" t="s">
        <v>249</v>
      </c>
      <c r="C16" s="141">
        <v>0</v>
      </c>
      <c r="D16" s="141">
        <v>0</v>
      </c>
      <c r="E16" s="141">
        <v>0</v>
      </c>
      <c r="F16" s="141">
        <v>0</v>
      </c>
      <c r="G16" s="141">
        <v>0</v>
      </c>
      <c r="H16" s="142"/>
    </row>
    <row r="17" spans="1:8" x14ac:dyDescent="0.25">
      <c r="A17" s="143"/>
      <c r="B17" s="143"/>
      <c r="C17" s="143"/>
      <c r="D17" s="143"/>
      <c r="E17" s="143"/>
      <c r="F17" s="143"/>
      <c r="G17" s="143"/>
      <c r="H17" s="143"/>
    </row>
    <row r="18" spans="1:8" x14ac:dyDescent="0.25">
      <c r="A18" s="136" t="s">
        <v>250</v>
      </c>
      <c r="B18" s="136"/>
      <c r="C18" s="134"/>
      <c r="D18" s="134"/>
      <c r="E18" s="134"/>
      <c r="F18" s="134"/>
      <c r="G18" s="134"/>
      <c r="H18" s="134"/>
    </row>
    <row r="19" spans="1:8" x14ac:dyDescent="0.25">
      <c r="A19" s="137" t="s">
        <v>49</v>
      </c>
      <c r="B19" s="137" t="s">
        <v>50</v>
      </c>
      <c r="C19" s="137" t="s">
        <v>51</v>
      </c>
      <c r="D19" s="137" t="s">
        <v>251</v>
      </c>
      <c r="E19" s="137" t="s">
        <v>252</v>
      </c>
      <c r="F19" s="137" t="s">
        <v>253</v>
      </c>
      <c r="G19" s="137" t="s">
        <v>254</v>
      </c>
      <c r="H19" s="137" t="s">
        <v>255</v>
      </c>
    </row>
    <row r="20" spans="1:8" x14ac:dyDescent="0.25">
      <c r="A20" s="138">
        <v>1123</v>
      </c>
      <c r="B20" s="135" t="s">
        <v>256</v>
      </c>
      <c r="C20" s="141">
        <v>201751.77</v>
      </c>
      <c r="D20" s="141">
        <f>C20</f>
        <v>201751.77</v>
      </c>
      <c r="E20" s="141">
        <v>0</v>
      </c>
      <c r="F20" s="141">
        <v>0</v>
      </c>
      <c r="G20" s="141">
        <v>0</v>
      </c>
      <c r="H20" s="135"/>
    </row>
    <row r="21" spans="1:8" x14ac:dyDescent="0.25">
      <c r="A21" s="138">
        <v>1125</v>
      </c>
      <c r="B21" s="135" t="s">
        <v>257</v>
      </c>
      <c r="C21" s="141">
        <v>301141784.35000002</v>
      </c>
      <c r="D21" s="141">
        <f t="shared" ref="D21:D28" si="1">C21</f>
        <v>301141784.35000002</v>
      </c>
      <c r="E21" s="141">
        <v>0</v>
      </c>
      <c r="F21" s="141">
        <v>0</v>
      </c>
      <c r="G21" s="141">
        <v>0</v>
      </c>
      <c r="H21" s="135"/>
    </row>
    <row r="22" spans="1:8" x14ac:dyDescent="0.25">
      <c r="A22" s="144">
        <v>1126</v>
      </c>
      <c r="B22" s="145" t="s">
        <v>258</v>
      </c>
      <c r="C22" s="141">
        <v>0</v>
      </c>
      <c r="D22" s="141">
        <f t="shared" si="1"/>
        <v>0</v>
      </c>
      <c r="E22" s="141">
        <v>0</v>
      </c>
      <c r="F22" s="141">
        <v>0</v>
      </c>
      <c r="G22" s="141">
        <v>0</v>
      </c>
      <c r="H22" s="135"/>
    </row>
    <row r="23" spans="1:8" x14ac:dyDescent="0.25">
      <c r="A23" s="144">
        <v>1129</v>
      </c>
      <c r="B23" s="145" t="s">
        <v>259</v>
      </c>
      <c r="C23" s="141">
        <v>0</v>
      </c>
      <c r="D23" s="141">
        <f t="shared" si="1"/>
        <v>0</v>
      </c>
      <c r="E23" s="141">
        <v>0</v>
      </c>
      <c r="F23" s="141">
        <v>0</v>
      </c>
      <c r="G23" s="141">
        <v>0</v>
      </c>
      <c r="H23" s="135"/>
    </row>
    <row r="24" spans="1:8" x14ac:dyDescent="0.25">
      <c r="A24" s="138">
        <v>1131</v>
      </c>
      <c r="B24" s="135" t="s">
        <v>260</v>
      </c>
      <c r="C24" s="141">
        <v>0</v>
      </c>
      <c r="D24" s="141">
        <f t="shared" si="1"/>
        <v>0</v>
      </c>
      <c r="E24" s="141">
        <v>0</v>
      </c>
      <c r="F24" s="141">
        <v>0</v>
      </c>
      <c r="G24" s="141">
        <v>0</v>
      </c>
      <c r="H24" s="135"/>
    </row>
    <row r="25" spans="1:8" x14ac:dyDescent="0.25">
      <c r="A25" s="138">
        <v>1132</v>
      </c>
      <c r="B25" s="135" t="s">
        <v>261</v>
      </c>
      <c r="C25" s="141">
        <v>0</v>
      </c>
      <c r="D25" s="141">
        <f t="shared" si="1"/>
        <v>0</v>
      </c>
      <c r="E25" s="141">
        <v>0</v>
      </c>
      <c r="F25" s="141">
        <v>0</v>
      </c>
      <c r="G25" s="141">
        <v>0</v>
      </c>
      <c r="H25" s="135"/>
    </row>
    <row r="26" spans="1:8" x14ac:dyDescent="0.25">
      <c r="A26" s="138">
        <v>1133</v>
      </c>
      <c r="B26" s="135" t="s">
        <v>262</v>
      </c>
      <c r="C26" s="141">
        <v>0</v>
      </c>
      <c r="D26" s="141">
        <f t="shared" si="1"/>
        <v>0</v>
      </c>
      <c r="E26" s="141">
        <v>0</v>
      </c>
      <c r="F26" s="141">
        <v>0</v>
      </c>
      <c r="G26" s="141">
        <v>0</v>
      </c>
      <c r="H26" s="135"/>
    </row>
    <row r="27" spans="1:8" x14ac:dyDescent="0.25">
      <c r="A27" s="138">
        <v>1134</v>
      </c>
      <c r="B27" s="135" t="s">
        <v>263</v>
      </c>
      <c r="C27" s="141">
        <v>176456814.33000001</v>
      </c>
      <c r="D27" s="141">
        <f t="shared" si="1"/>
        <v>176456814.33000001</v>
      </c>
      <c r="E27" s="141">
        <v>0</v>
      </c>
      <c r="F27" s="141">
        <v>0</v>
      </c>
      <c r="G27" s="141">
        <v>0</v>
      </c>
      <c r="H27" s="135"/>
    </row>
    <row r="28" spans="1:8" x14ac:dyDescent="0.25">
      <c r="A28" s="138">
        <v>1139</v>
      </c>
      <c r="B28" s="135" t="s">
        <v>264</v>
      </c>
      <c r="C28" s="141">
        <v>0</v>
      </c>
      <c r="D28" s="141">
        <f t="shared" si="1"/>
        <v>0</v>
      </c>
      <c r="E28" s="141">
        <v>0</v>
      </c>
      <c r="F28" s="141">
        <v>0</v>
      </c>
      <c r="G28" s="141">
        <v>0</v>
      </c>
      <c r="H28" s="135"/>
    </row>
    <row r="29" spans="1:8" x14ac:dyDescent="0.25">
      <c r="A29" s="135"/>
      <c r="B29" s="135"/>
      <c r="C29" s="135"/>
      <c r="D29" s="135"/>
      <c r="E29" s="135"/>
      <c r="F29" s="135"/>
      <c r="G29" s="135"/>
      <c r="H29" s="135"/>
    </row>
    <row r="30" spans="1:8" ht="15.75" customHeight="1" x14ac:dyDescent="0.25">
      <c r="A30" s="136" t="s">
        <v>265</v>
      </c>
      <c r="B30" s="136"/>
      <c r="C30" s="136"/>
      <c r="D30" s="134"/>
      <c r="E30" s="134"/>
      <c r="F30" s="134"/>
      <c r="G30" s="134"/>
      <c r="H30" s="134"/>
    </row>
    <row r="31" spans="1:8" x14ac:dyDescent="0.25">
      <c r="A31" s="137" t="s">
        <v>49</v>
      </c>
      <c r="B31" s="137" t="s">
        <v>50</v>
      </c>
      <c r="C31" s="137" t="s">
        <v>51</v>
      </c>
      <c r="D31" s="137" t="s">
        <v>266</v>
      </c>
      <c r="E31" s="137" t="s">
        <v>267</v>
      </c>
      <c r="F31" s="137" t="s">
        <v>268</v>
      </c>
      <c r="G31" s="137"/>
      <c r="H31" s="137"/>
    </row>
    <row r="32" spans="1:8" x14ac:dyDescent="0.25">
      <c r="A32" s="138">
        <v>1140</v>
      </c>
      <c r="B32" s="135" t="s">
        <v>269</v>
      </c>
      <c r="C32" s="141">
        <v>0</v>
      </c>
      <c r="D32" s="146"/>
      <c r="E32" s="146"/>
      <c r="F32" s="146"/>
      <c r="G32" s="146"/>
      <c r="H32" s="135"/>
    </row>
    <row r="33" spans="1:8" x14ac:dyDescent="0.25">
      <c r="A33" s="138">
        <v>1141</v>
      </c>
      <c r="B33" s="135" t="s">
        <v>270</v>
      </c>
      <c r="C33" s="141">
        <v>0</v>
      </c>
      <c r="D33" s="146"/>
      <c r="E33" s="146"/>
      <c r="F33" s="146"/>
      <c r="G33" s="147"/>
      <c r="H33" s="143"/>
    </row>
    <row r="34" spans="1:8" x14ac:dyDescent="0.25">
      <c r="A34" s="138">
        <v>1142</v>
      </c>
      <c r="B34" s="135" t="s">
        <v>271</v>
      </c>
      <c r="C34" s="141">
        <v>0</v>
      </c>
      <c r="D34" s="146"/>
      <c r="E34" s="146"/>
      <c r="F34" s="146"/>
      <c r="G34" s="147"/>
      <c r="H34" s="143"/>
    </row>
    <row r="35" spans="1:8" x14ac:dyDescent="0.25">
      <c r="A35" s="138">
        <v>1143</v>
      </c>
      <c r="B35" s="135" t="s">
        <v>272</v>
      </c>
      <c r="C35" s="141">
        <v>0</v>
      </c>
      <c r="D35" s="146"/>
      <c r="E35" s="146"/>
      <c r="F35" s="146"/>
      <c r="G35" s="147"/>
      <c r="H35" s="143"/>
    </row>
    <row r="36" spans="1:8" x14ac:dyDescent="0.25">
      <c r="A36" s="138">
        <v>1144</v>
      </c>
      <c r="B36" s="135" t="s">
        <v>273</v>
      </c>
      <c r="C36" s="141">
        <v>0</v>
      </c>
      <c r="D36" s="146"/>
      <c r="E36" s="146"/>
      <c r="F36" s="146"/>
      <c r="G36" s="147"/>
      <c r="H36" s="143"/>
    </row>
    <row r="37" spans="1:8" x14ac:dyDescent="0.25">
      <c r="A37" s="138">
        <v>1145</v>
      </c>
      <c r="B37" s="135" t="s">
        <v>274</v>
      </c>
      <c r="C37" s="141">
        <v>0</v>
      </c>
      <c r="D37" s="146"/>
      <c r="E37" s="146"/>
      <c r="F37" s="146"/>
      <c r="G37" s="147"/>
      <c r="H37" s="143"/>
    </row>
    <row r="38" spans="1:8" x14ac:dyDescent="0.25">
      <c r="A38" s="135"/>
      <c r="B38" s="135"/>
      <c r="C38" s="135"/>
      <c r="D38" s="135"/>
      <c r="E38" s="135"/>
      <c r="F38" s="135"/>
      <c r="G38" s="143"/>
      <c r="H38" s="143"/>
    </row>
    <row r="39" spans="1:8" x14ac:dyDescent="0.25">
      <c r="A39" s="136" t="s">
        <v>275</v>
      </c>
      <c r="B39" s="136"/>
      <c r="C39" s="134"/>
      <c r="D39" s="134"/>
      <c r="E39" s="134"/>
      <c r="F39" s="134"/>
      <c r="G39" s="143"/>
      <c r="H39" s="143"/>
    </row>
    <row r="40" spans="1:8" x14ac:dyDescent="0.25">
      <c r="A40" s="137" t="s">
        <v>49</v>
      </c>
      <c r="B40" s="137" t="s">
        <v>50</v>
      </c>
      <c r="C40" s="137" t="s">
        <v>51</v>
      </c>
      <c r="D40" s="137" t="s">
        <v>267</v>
      </c>
      <c r="E40" s="137" t="s">
        <v>276</v>
      </c>
      <c r="F40" s="137" t="s">
        <v>268</v>
      </c>
      <c r="G40" s="143"/>
      <c r="H40" s="143"/>
    </row>
    <row r="41" spans="1:8" x14ac:dyDescent="0.25">
      <c r="A41" s="138">
        <v>1150</v>
      </c>
      <c r="B41" s="135" t="s">
        <v>277</v>
      </c>
      <c r="C41" s="142">
        <f>C42</f>
        <v>17547871.73</v>
      </c>
      <c r="D41" s="140" t="s">
        <v>514</v>
      </c>
      <c r="E41" s="135"/>
      <c r="F41" s="135"/>
      <c r="G41" s="143"/>
      <c r="H41" s="143"/>
    </row>
    <row r="42" spans="1:8" x14ac:dyDescent="0.25">
      <c r="A42" s="138">
        <v>1151</v>
      </c>
      <c r="B42" s="135" t="s">
        <v>278</v>
      </c>
      <c r="C42" s="142">
        <v>17547871.73</v>
      </c>
      <c r="D42" s="140" t="s">
        <v>514</v>
      </c>
      <c r="E42" s="135"/>
      <c r="F42" s="135"/>
      <c r="G42" s="143"/>
      <c r="H42" s="143"/>
    </row>
    <row r="43" spans="1:8" x14ac:dyDescent="0.25">
      <c r="A43" s="135"/>
      <c r="B43" s="135"/>
      <c r="C43" s="135"/>
      <c r="D43" s="135"/>
      <c r="E43" s="135"/>
      <c r="F43" s="135"/>
      <c r="G43" s="143"/>
      <c r="H43" s="143"/>
    </row>
    <row r="44" spans="1:8" x14ac:dyDescent="0.25">
      <c r="A44" s="136" t="s">
        <v>279</v>
      </c>
      <c r="B44" s="136"/>
      <c r="C44" s="134"/>
      <c r="D44" s="134"/>
      <c r="E44" s="134"/>
      <c r="F44" s="134"/>
      <c r="G44" s="143"/>
      <c r="H44" s="143"/>
    </row>
    <row r="45" spans="1:8" x14ac:dyDescent="0.25">
      <c r="A45" s="137" t="s">
        <v>49</v>
      </c>
      <c r="B45" s="137" t="s">
        <v>50</v>
      </c>
      <c r="C45" s="137" t="s">
        <v>51</v>
      </c>
      <c r="D45" s="137" t="s">
        <v>242</v>
      </c>
      <c r="E45" s="137" t="s">
        <v>255</v>
      </c>
      <c r="F45" s="137"/>
      <c r="G45" s="143"/>
      <c r="H45" s="143"/>
    </row>
    <row r="46" spans="1:8" x14ac:dyDescent="0.25">
      <c r="A46" s="138">
        <v>1213</v>
      </c>
      <c r="B46" s="135" t="s">
        <v>280</v>
      </c>
      <c r="C46" s="142">
        <v>0</v>
      </c>
      <c r="D46" s="140"/>
      <c r="E46" s="135"/>
      <c r="F46" s="135"/>
      <c r="G46" s="143"/>
      <c r="H46" s="143"/>
    </row>
    <row r="47" spans="1:8" x14ac:dyDescent="0.25">
      <c r="A47" s="135"/>
      <c r="B47" s="135"/>
      <c r="C47" s="135"/>
      <c r="D47" s="135"/>
      <c r="E47" s="135"/>
      <c r="F47" s="135"/>
      <c r="G47" s="143"/>
      <c r="H47" s="143"/>
    </row>
    <row r="48" spans="1:8" x14ac:dyDescent="0.25">
      <c r="A48" s="136" t="s">
        <v>281</v>
      </c>
      <c r="B48" s="136"/>
      <c r="C48" s="134"/>
      <c r="D48" s="134"/>
      <c r="E48" s="134"/>
      <c r="F48" s="134"/>
      <c r="G48" s="143"/>
      <c r="H48" s="143"/>
    </row>
    <row r="49" spans="1:10" x14ac:dyDescent="0.25">
      <c r="A49" s="137" t="s">
        <v>49</v>
      </c>
      <c r="B49" s="137" t="s">
        <v>50</v>
      </c>
      <c r="C49" s="137" t="s">
        <v>51</v>
      </c>
      <c r="D49" s="137"/>
      <c r="E49" s="137"/>
      <c r="F49" s="137"/>
      <c r="G49" s="137"/>
      <c r="H49" s="137"/>
      <c r="I49" s="2"/>
      <c r="J49" s="2"/>
    </row>
    <row r="50" spans="1:10" x14ac:dyDescent="0.25">
      <c r="A50" s="138">
        <v>1211</v>
      </c>
      <c r="B50" s="135" t="s">
        <v>282</v>
      </c>
      <c r="C50" s="142">
        <v>0</v>
      </c>
      <c r="D50" s="135"/>
      <c r="E50" s="135"/>
      <c r="F50" s="135"/>
      <c r="G50" s="135"/>
      <c r="H50" s="135"/>
      <c r="I50" s="2"/>
      <c r="J50" s="2"/>
    </row>
    <row r="51" spans="1:10" x14ac:dyDescent="0.25">
      <c r="A51" s="138">
        <v>1212</v>
      </c>
      <c r="B51" s="135" t="s">
        <v>283</v>
      </c>
      <c r="C51" s="142">
        <v>0</v>
      </c>
      <c r="D51" s="135"/>
      <c r="E51" s="135"/>
      <c r="F51" s="135"/>
      <c r="G51" s="135"/>
      <c r="H51" s="135"/>
      <c r="I51" s="2"/>
      <c r="J51" s="2"/>
    </row>
    <row r="52" spans="1:10" x14ac:dyDescent="0.25">
      <c r="A52" s="138">
        <v>1214</v>
      </c>
      <c r="B52" s="135" t="s">
        <v>284</v>
      </c>
      <c r="C52" s="142">
        <v>0</v>
      </c>
      <c r="D52" s="135"/>
      <c r="E52" s="135"/>
      <c r="F52" s="135"/>
      <c r="G52" s="135"/>
      <c r="H52" s="135"/>
      <c r="I52" s="2"/>
      <c r="J52" s="2"/>
    </row>
    <row r="53" spans="1:10" x14ac:dyDescent="0.25">
      <c r="A53" s="135"/>
      <c r="B53" s="135"/>
      <c r="C53" s="135"/>
      <c r="D53" s="135"/>
      <c r="E53" s="135"/>
      <c r="F53" s="135"/>
      <c r="G53" s="135"/>
      <c r="H53" s="135"/>
      <c r="I53" s="2"/>
      <c r="J53" s="2"/>
    </row>
    <row r="54" spans="1:10" x14ac:dyDescent="0.25">
      <c r="A54" s="136" t="s">
        <v>285</v>
      </c>
      <c r="B54" s="136"/>
      <c r="C54" s="134"/>
      <c r="D54" s="134"/>
      <c r="E54" s="134"/>
      <c r="F54" s="134"/>
      <c r="G54" s="134"/>
      <c r="H54" s="134"/>
      <c r="I54" s="28"/>
      <c r="J54" s="28"/>
    </row>
    <row r="55" spans="1:10" x14ac:dyDescent="0.25">
      <c r="A55" s="137" t="s">
        <v>49</v>
      </c>
      <c r="B55" s="137" t="s">
        <v>50</v>
      </c>
      <c r="C55" s="137" t="s">
        <v>51</v>
      </c>
      <c r="D55" s="137" t="s">
        <v>286</v>
      </c>
      <c r="E55" s="137" t="s">
        <v>287</v>
      </c>
      <c r="F55" s="137" t="s">
        <v>288</v>
      </c>
      <c r="G55" s="137" t="s">
        <v>289</v>
      </c>
      <c r="H55" s="137" t="s">
        <v>290</v>
      </c>
      <c r="I55" s="64" t="s">
        <v>291</v>
      </c>
      <c r="J55" s="64" t="s">
        <v>292</v>
      </c>
    </row>
    <row r="56" spans="1:10" x14ac:dyDescent="0.25">
      <c r="A56" s="138">
        <v>1230</v>
      </c>
      <c r="B56" s="135" t="s">
        <v>293</v>
      </c>
      <c r="C56" s="148">
        <f>SUM(C57:C63)</f>
        <v>5590392217.8199997</v>
      </c>
      <c r="D56" s="141">
        <f>SUM(D58:D63)</f>
        <v>0</v>
      </c>
      <c r="E56" s="141">
        <f>SUM(E58:E63)</f>
        <v>0</v>
      </c>
      <c r="F56" s="135"/>
      <c r="G56" s="135"/>
      <c r="H56" s="135"/>
      <c r="I56" s="2"/>
      <c r="J56" s="2"/>
    </row>
    <row r="57" spans="1:10" x14ac:dyDescent="0.25">
      <c r="A57" s="138">
        <v>1231</v>
      </c>
      <c r="B57" s="135" t="s">
        <v>294</v>
      </c>
      <c r="C57" s="139">
        <v>4221136215.8200002</v>
      </c>
      <c r="D57" s="149"/>
      <c r="E57" s="149"/>
      <c r="F57" s="135"/>
      <c r="G57" s="135"/>
      <c r="H57" s="135"/>
      <c r="I57" s="2"/>
      <c r="J57" s="2"/>
    </row>
    <row r="58" spans="1:10" x14ac:dyDescent="0.25">
      <c r="A58" s="138">
        <v>1232</v>
      </c>
      <c r="B58" s="135" t="s">
        <v>295</v>
      </c>
      <c r="C58" s="139">
        <v>0</v>
      </c>
      <c r="D58" s="139"/>
      <c r="E58" s="139"/>
      <c r="F58" s="135"/>
      <c r="G58" s="135"/>
      <c r="H58" s="135"/>
      <c r="I58" s="2"/>
      <c r="J58" s="2"/>
    </row>
    <row r="59" spans="1:10" x14ac:dyDescent="0.25">
      <c r="A59" s="138">
        <v>1233</v>
      </c>
      <c r="B59" s="135" t="s">
        <v>296</v>
      </c>
      <c r="C59" s="139">
        <v>809641596.50999999</v>
      </c>
      <c r="D59" s="139"/>
      <c r="E59" s="139"/>
      <c r="F59" s="135"/>
      <c r="G59" s="150">
        <v>0</v>
      </c>
      <c r="H59" s="135"/>
      <c r="I59" s="2"/>
      <c r="J59" s="2"/>
    </row>
    <row r="60" spans="1:10" x14ac:dyDescent="0.25">
      <c r="A60" s="138">
        <v>1234</v>
      </c>
      <c r="B60" s="135" t="s">
        <v>297</v>
      </c>
      <c r="C60" s="139">
        <v>0</v>
      </c>
      <c r="D60" s="139"/>
      <c r="E60" s="139"/>
      <c r="F60" s="135"/>
      <c r="G60" s="135"/>
      <c r="H60" s="135"/>
      <c r="I60" s="2"/>
      <c r="J60" s="2"/>
    </row>
    <row r="61" spans="1:10" x14ac:dyDescent="0.25">
      <c r="A61" s="138">
        <v>1235</v>
      </c>
      <c r="B61" s="135" t="s">
        <v>298</v>
      </c>
      <c r="C61" s="139">
        <v>507729475.62</v>
      </c>
      <c r="D61" s="139"/>
      <c r="E61" s="139"/>
      <c r="F61" s="135"/>
      <c r="G61" s="135"/>
      <c r="H61" s="135"/>
      <c r="I61" s="2"/>
      <c r="J61" s="2"/>
    </row>
    <row r="62" spans="1:10" x14ac:dyDescent="0.25">
      <c r="A62" s="138">
        <v>1236</v>
      </c>
      <c r="B62" s="135" t="s">
        <v>299</v>
      </c>
      <c r="C62" s="139">
        <v>51884884.870000005</v>
      </c>
      <c r="D62" s="139"/>
      <c r="E62" s="139"/>
      <c r="F62" s="135"/>
      <c r="G62" s="135"/>
      <c r="H62" s="135"/>
      <c r="I62" s="2"/>
      <c r="J62" s="2"/>
    </row>
    <row r="63" spans="1:10" x14ac:dyDescent="0.25">
      <c r="A63" s="138">
        <v>1239</v>
      </c>
      <c r="B63" s="135" t="s">
        <v>300</v>
      </c>
      <c r="C63" s="139">
        <v>45</v>
      </c>
      <c r="D63" s="139"/>
      <c r="E63" s="139"/>
      <c r="F63" s="135"/>
      <c r="G63" s="135"/>
      <c r="H63" s="135"/>
      <c r="I63" s="2"/>
      <c r="J63" s="2"/>
    </row>
    <row r="64" spans="1:10" x14ac:dyDescent="0.25">
      <c r="A64" s="138">
        <v>1240</v>
      </c>
      <c r="B64" s="135" t="s">
        <v>301</v>
      </c>
      <c r="C64" s="148">
        <f>SUM(C65:C72)</f>
        <v>1303097445.3600001</v>
      </c>
      <c r="D64" s="148">
        <f>SUM(D65:D72)</f>
        <v>59608480.149999999</v>
      </c>
      <c r="E64" s="148">
        <f>SUM(E65:E72)</f>
        <v>-1067471214.1899999</v>
      </c>
      <c r="F64" s="135"/>
      <c r="G64" s="135"/>
      <c r="H64" s="135"/>
      <c r="I64" s="2"/>
      <c r="J64" s="2"/>
    </row>
    <row r="65" spans="1:10" x14ac:dyDescent="0.25">
      <c r="A65" s="138">
        <v>1241</v>
      </c>
      <c r="B65" s="135" t="s">
        <v>302</v>
      </c>
      <c r="C65" s="139">
        <v>367624332.45999992</v>
      </c>
      <c r="D65" s="151">
        <v>13715627.77</v>
      </c>
      <c r="E65" s="151">
        <v>-327623815.24000001</v>
      </c>
      <c r="F65" s="135" t="s">
        <v>512</v>
      </c>
      <c r="G65" s="152">
        <v>0.1</v>
      </c>
      <c r="H65" s="135" t="s">
        <v>517</v>
      </c>
      <c r="I65" s="2" t="s">
        <v>518</v>
      </c>
      <c r="J65" s="2" t="s">
        <v>519</v>
      </c>
    </row>
    <row r="66" spans="1:10" x14ac:dyDescent="0.25">
      <c r="A66" s="138">
        <v>1242</v>
      </c>
      <c r="B66" s="135" t="s">
        <v>303</v>
      </c>
      <c r="C66" s="139">
        <v>63730049.770000003</v>
      </c>
      <c r="D66" s="151">
        <v>2903098.03</v>
      </c>
      <c r="E66" s="151">
        <v>-58401510.189999998</v>
      </c>
      <c r="F66" s="135" t="s">
        <v>512</v>
      </c>
      <c r="G66" s="152">
        <v>0.25</v>
      </c>
      <c r="H66" s="135" t="s">
        <v>517</v>
      </c>
      <c r="I66" s="2" t="s">
        <v>518</v>
      </c>
      <c r="J66" s="2" t="s">
        <v>519</v>
      </c>
    </row>
    <row r="67" spans="1:10" x14ac:dyDescent="0.25">
      <c r="A67" s="138">
        <v>1243</v>
      </c>
      <c r="B67" s="135" t="s">
        <v>304</v>
      </c>
      <c r="C67" s="139">
        <v>2388381.2999999998</v>
      </c>
      <c r="D67" s="151">
        <v>115517.07</v>
      </c>
      <c r="E67" s="151">
        <v>-1875580.48</v>
      </c>
      <c r="F67" s="135" t="s">
        <v>512</v>
      </c>
      <c r="G67" s="152">
        <v>0.25</v>
      </c>
      <c r="H67" s="135" t="s">
        <v>517</v>
      </c>
      <c r="I67" s="2" t="s">
        <v>518</v>
      </c>
      <c r="J67" s="2" t="s">
        <v>519</v>
      </c>
    </row>
    <row r="68" spans="1:10" x14ac:dyDescent="0.25">
      <c r="A68" s="138">
        <v>1244</v>
      </c>
      <c r="B68" s="135" t="s">
        <v>305</v>
      </c>
      <c r="C68" s="139">
        <v>546754252.10000014</v>
      </c>
      <c r="D68" s="151">
        <v>23674995.300000001</v>
      </c>
      <c r="E68" s="151">
        <v>-466732700.55000001</v>
      </c>
      <c r="F68" s="135" t="s">
        <v>512</v>
      </c>
      <c r="G68" s="152">
        <v>0.25</v>
      </c>
      <c r="H68" s="135" t="s">
        <v>517</v>
      </c>
      <c r="I68" s="2" t="s">
        <v>518</v>
      </c>
      <c r="J68" s="2" t="s">
        <v>519</v>
      </c>
    </row>
    <row r="69" spans="1:10" x14ac:dyDescent="0.25">
      <c r="A69" s="138">
        <v>1245</v>
      </c>
      <c r="B69" s="135" t="s">
        <v>306</v>
      </c>
      <c r="C69" s="139">
        <v>3839268.65</v>
      </c>
      <c r="D69" s="151">
        <v>340732.08</v>
      </c>
      <c r="E69" s="151">
        <v>-7254696.2599999998</v>
      </c>
      <c r="F69" s="135" t="s">
        <v>512</v>
      </c>
      <c r="G69" s="152">
        <v>0.2</v>
      </c>
      <c r="H69" s="135" t="s">
        <v>517</v>
      </c>
      <c r="I69" s="2" t="s">
        <v>518</v>
      </c>
      <c r="J69" s="2" t="s">
        <v>519</v>
      </c>
    </row>
    <row r="70" spans="1:10" x14ac:dyDescent="0.25">
      <c r="A70" s="138">
        <v>1246</v>
      </c>
      <c r="B70" s="135" t="s">
        <v>307</v>
      </c>
      <c r="C70" s="139">
        <v>314651193.17000002</v>
      </c>
      <c r="D70" s="151">
        <v>18593730.48</v>
      </c>
      <c r="E70" s="151">
        <v>-202722941.30999997</v>
      </c>
      <c r="F70" s="135" t="s">
        <v>512</v>
      </c>
      <c r="G70" s="152">
        <v>0.1</v>
      </c>
      <c r="H70" s="135" t="s">
        <v>517</v>
      </c>
      <c r="I70" s="2" t="s">
        <v>518</v>
      </c>
      <c r="J70" s="2" t="s">
        <v>519</v>
      </c>
    </row>
    <row r="71" spans="1:10" x14ac:dyDescent="0.25">
      <c r="A71" s="138">
        <v>1247</v>
      </c>
      <c r="B71" s="135" t="s">
        <v>308</v>
      </c>
      <c r="C71" s="139">
        <v>2738313.91</v>
      </c>
      <c r="D71" s="151">
        <v>112650.12</v>
      </c>
      <c r="E71" s="151">
        <v>-2066161.66</v>
      </c>
      <c r="F71" s="135" t="s">
        <v>512</v>
      </c>
      <c r="G71" s="152">
        <v>0.1</v>
      </c>
      <c r="H71" s="135" t="s">
        <v>517</v>
      </c>
      <c r="I71" s="2" t="s">
        <v>518</v>
      </c>
      <c r="J71" s="2" t="s">
        <v>519</v>
      </c>
    </row>
    <row r="72" spans="1:10" x14ac:dyDescent="0.25">
      <c r="A72" s="138">
        <v>1248</v>
      </c>
      <c r="B72" s="135" t="s">
        <v>309</v>
      </c>
      <c r="C72" s="139">
        <v>1371654</v>
      </c>
      <c r="D72" s="151">
        <v>152129.29999999999</v>
      </c>
      <c r="E72" s="151">
        <v>-793808.5</v>
      </c>
      <c r="F72" s="135" t="s">
        <v>512</v>
      </c>
      <c r="G72" s="152">
        <v>0.25</v>
      </c>
      <c r="H72" s="135" t="s">
        <v>517</v>
      </c>
      <c r="I72" s="2"/>
      <c r="J72" s="2"/>
    </row>
    <row r="73" spans="1:10" x14ac:dyDescent="0.25">
      <c r="A73" s="135"/>
      <c r="B73" s="135"/>
      <c r="C73" s="135"/>
      <c r="D73" s="135"/>
      <c r="E73" s="135"/>
      <c r="F73" s="135"/>
      <c r="G73" s="135"/>
      <c r="H73" s="135"/>
      <c r="I73" s="2"/>
      <c r="J73" s="2"/>
    </row>
    <row r="74" spans="1:10" x14ac:dyDescent="0.25">
      <c r="A74" s="136" t="s">
        <v>310</v>
      </c>
      <c r="B74" s="136"/>
      <c r="C74" s="134"/>
      <c r="D74" s="134"/>
      <c r="E74" s="134"/>
      <c r="F74" s="134"/>
      <c r="G74" s="134"/>
      <c r="H74" s="135"/>
      <c r="I74" s="2"/>
      <c r="J74" s="2"/>
    </row>
    <row r="75" spans="1:10" x14ac:dyDescent="0.25">
      <c r="A75" s="137" t="s">
        <v>49</v>
      </c>
      <c r="B75" s="137" t="s">
        <v>50</v>
      </c>
      <c r="C75" s="137" t="s">
        <v>51</v>
      </c>
      <c r="D75" s="137" t="s">
        <v>311</v>
      </c>
      <c r="E75" s="137" t="s">
        <v>312</v>
      </c>
      <c r="F75" s="137" t="s">
        <v>313</v>
      </c>
      <c r="G75" s="137" t="s">
        <v>314</v>
      </c>
      <c r="H75" s="135"/>
      <c r="I75" s="2"/>
      <c r="J75" s="2"/>
    </row>
    <row r="76" spans="1:10" x14ac:dyDescent="0.25">
      <c r="A76" s="138">
        <v>1250</v>
      </c>
      <c r="B76" s="135" t="s">
        <v>315</v>
      </c>
      <c r="C76" s="153">
        <f>SUM(C77:C81)</f>
        <v>71510264.75</v>
      </c>
      <c r="D76" s="153">
        <f>SUM(D77:D81)</f>
        <v>377230.05</v>
      </c>
      <c r="E76" s="153">
        <f>SUM(E77:E81)</f>
        <v>-69770155.960000008</v>
      </c>
      <c r="F76" s="139"/>
      <c r="G76" s="135"/>
      <c r="H76" s="135"/>
      <c r="I76" s="2"/>
      <c r="J76" s="2"/>
    </row>
    <row r="77" spans="1:10" x14ac:dyDescent="0.25">
      <c r="A77" s="138">
        <v>1251</v>
      </c>
      <c r="B77" s="135" t="s">
        <v>316</v>
      </c>
      <c r="C77" s="141">
        <v>71020030.030000001</v>
      </c>
      <c r="D77" s="141">
        <v>375840</v>
      </c>
      <c r="E77" s="141">
        <v>-69406544.420000002</v>
      </c>
      <c r="F77" s="135" t="s">
        <v>512</v>
      </c>
      <c r="G77" s="150" t="s">
        <v>516</v>
      </c>
      <c r="H77" s="135"/>
      <c r="I77" s="2"/>
      <c r="J77" s="2"/>
    </row>
    <row r="78" spans="1:10" x14ac:dyDescent="0.25">
      <c r="A78" s="138">
        <v>1252</v>
      </c>
      <c r="B78" s="135" t="s">
        <v>317</v>
      </c>
      <c r="C78" s="141">
        <v>111204.86</v>
      </c>
      <c r="D78" s="141">
        <v>1390.05</v>
      </c>
      <c r="E78" s="141">
        <v>-4479.0600000000004</v>
      </c>
      <c r="F78" s="135" t="s">
        <v>512</v>
      </c>
      <c r="G78" s="150" t="s">
        <v>516</v>
      </c>
      <c r="H78" s="135"/>
      <c r="I78" s="2"/>
      <c r="J78" s="2"/>
    </row>
    <row r="79" spans="1:10" x14ac:dyDescent="0.25">
      <c r="A79" s="138">
        <v>1253</v>
      </c>
      <c r="B79" s="135" t="s">
        <v>318</v>
      </c>
      <c r="C79" s="141">
        <v>0</v>
      </c>
      <c r="D79" s="141">
        <v>0</v>
      </c>
      <c r="E79" s="141">
        <v>0</v>
      </c>
      <c r="F79" s="135"/>
      <c r="G79" s="150"/>
      <c r="H79" s="135"/>
      <c r="I79" s="2"/>
      <c r="J79" s="2"/>
    </row>
    <row r="80" spans="1:10" x14ac:dyDescent="0.25">
      <c r="A80" s="138">
        <v>1254</v>
      </c>
      <c r="B80" s="135" t="s">
        <v>319</v>
      </c>
      <c r="C80" s="141">
        <v>379029.86</v>
      </c>
      <c r="D80" s="141"/>
      <c r="E80" s="141">
        <v>-359132.48</v>
      </c>
      <c r="F80" s="135" t="s">
        <v>512</v>
      </c>
      <c r="G80" s="150" t="s">
        <v>516</v>
      </c>
      <c r="H80" s="135"/>
      <c r="I80" s="2"/>
      <c r="J80" s="2"/>
    </row>
    <row r="81" spans="1:10" x14ac:dyDescent="0.25">
      <c r="A81" s="138">
        <v>1259</v>
      </c>
      <c r="B81" s="135" t="s">
        <v>320</v>
      </c>
      <c r="C81" s="141"/>
      <c r="D81" s="139"/>
      <c r="E81" s="139"/>
      <c r="F81" s="135"/>
      <c r="G81" s="154"/>
      <c r="H81" s="143"/>
    </row>
    <row r="82" spans="1:10" x14ac:dyDescent="0.25">
      <c r="A82" s="138">
        <v>1270</v>
      </c>
      <c r="B82" s="135" t="s">
        <v>321</v>
      </c>
      <c r="C82" s="141">
        <v>0</v>
      </c>
      <c r="D82" s="149"/>
      <c r="E82" s="149"/>
      <c r="F82" s="139"/>
      <c r="G82" s="135"/>
      <c r="H82" s="143"/>
    </row>
    <row r="83" spans="1:10" x14ac:dyDescent="0.25">
      <c r="A83" s="138">
        <v>1271</v>
      </c>
      <c r="B83" s="135" t="s">
        <v>322</v>
      </c>
      <c r="C83" s="141">
        <v>0</v>
      </c>
      <c r="D83" s="149"/>
      <c r="E83" s="149"/>
      <c r="F83" s="139"/>
      <c r="G83" s="135"/>
      <c r="H83" s="143"/>
    </row>
    <row r="84" spans="1:10" x14ac:dyDescent="0.25">
      <c r="A84" s="138">
        <v>1272</v>
      </c>
      <c r="B84" s="135" t="s">
        <v>323</v>
      </c>
      <c r="C84" s="141">
        <v>0</v>
      </c>
      <c r="D84" s="149"/>
      <c r="E84" s="149"/>
      <c r="F84" s="139"/>
      <c r="G84" s="135"/>
      <c r="H84" s="143"/>
    </row>
    <row r="85" spans="1:10" x14ac:dyDescent="0.25">
      <c r="A85" s="138">
        <v>1273</v>
      </c>
      <c r="B85" s="135" t="s">
        <v>324</v>
      </c>
      <c r="C85" s="141">
        <v>0</v>
      </c>
      <c r="D85" s="149"/>
      <c r="E85" s="149"/>
      <c r="F85" s="139"/>
      <c r="G85" s="135"/>
      <c r="H85" s="143"/>
    </row>
    <row r="86" spans="1:10" x14ac:dyDescent="0.25">
      <c r="A86" s="138">
        <v>1274</v>
      </c>
      <c r="B86" s="135" t="s">
        <v>325</v>
      </c>
      <c r="C86" s="141">
        <v>0</v>
      </c>
      <c r="D86" s="149"/>
      <c r="E86" s="149"/>
      <c r="F86" s="139"/>
      <c r="G86" s="135"/>
      <c r="H86" s="143"/>
    </row>
    <row r="87" spans="1:10" x14ac:dyDescent="0.25">
      <c r="A87" s="138">
        <v>1275</v>
      </c>
      <c r="B87" s="135" t="s">
        <v>326</v>
      </c>
      <c r="C87" s="141">
        <v>0</v>
      </c>
      <c r="D87" s="149"/>
      <c r="E87" s="149"/>
      <c r="F87" s="139"/>
      <c r="G87" s="135"/>
      <c r="H87" s="143"/>
    </row>
    <row r="88" spans="1:10" ht="15" customHeight="1" x14ac:dyDescent="0.25">
      <c r="A88" s="138">
        <v>1279</v>
      </c>
      <c r="B88" s="135" t="s">
        <v>327</v>
      </c>
      <c r="C88" s="141">
        <v>560729508.13</v>
      </c>
      <c r="D88" s="149"/>
      <c r="E88" s="149"/>
      <c r="F88" s="139"/>
      <c r="G88" s="135"/>
      <c r="H88" s="188" t="s">
        <v>551</v>
      </c>
      <c r="I88" s="188"/>
      <c r="J88" s="188"/>
    </row>
    <row r="89" spans="1:10" ht="27.75" customHeight="1" x14ac:dyDescent="0.25">
      <c r="A89" s="135"/>
      <c r="B89" s="135"/>
      <c r="C89" s="146"/>
      <c r="D89" s="146"/>
      <c r="E89" s="146"/>
      <c r="F89" s="135"/>
      <c r="G89" s="135"/>
      <c r="H89" s="188"/>
      <c r="I89" s="188"/>
      <c r="J89" s="188"/>
    </row>
    <row r="90" spans="1:10" x14ac:dyDescent="0.25">
      <c r="A90" s="136" t="s">
        <v>328</v>
      </c>
      <c r="B90" s="136"/>
      <c r="C90" s="134"/>
      <c r="D90" s="134"/>
      <c r="E90" s="134"/>
      <c r="F90" s="134"/>
      <c r="G90" s="134"/>
      <c r="H90" s="143"/>
    </row>
    <row r="91" spans="1:10" x14ac:dyDescent="0.25">
      <c r="A91" s="137" t="s">
        <v>49</v>
      </c>
      <c r="B91" s="137" t="s">
        <v>50</v>
      </c>
      <c r="C91" s="137" t="s">
        <v>51</v>
      </c>
      <c r="D91" s="137" t="s">
        <v>290</v>
      </c>
      <c r="E91" s="137"/>
      <c r="F91" s="137"/>
      <c r="G91" s="137"/>
      <c r="H91" s="143"/>
    </row>
    <row r="92" spans="1:10" x14ac:dyDescent="0.25">
      <c r="A92" s="138">
        <v>1160</v>
      </c>
      <c r="B92" s="135" t="s">
        <v>329</v>
      </c>
      <c r="C92" s="141">
        <v>0</v>
      </c>
      <c r="D92" s="135"/>
      <c r="E92" s="135"/>
      <c r="F92" s="135"/>
      <c r="G92" s="135"/>
      <c r="H92" s="143"/>
    </row>
    <row r="93" spans="1:10" x14ac:dyDescent="0.25">
      <c r="A93" s="138">
        <v>1161</v>
      </c>
      <c r="B93" s="135" t="s">
        <v>330</v>
      </c>
      <c r="C93" s="141">
        <v>0</v>
      </c>
      <c r="D93" s="135"/>
      <c r="E93" s="135"/>
      <c r="F93" s="135"/>
      <c r="G93" s="135"/>
      <c r="H93" s="143"/>
    </row>
    <row r="94" spans="1:10" x14ac:dyDescent="0.25">
      <c r="A94" s="138">
        <v>1162</v>
      </c>
      <c r="B94" s="135" t="s">
        <v>331</v>
      </c>
      <c r="C94" s="141">
        <v>0</v>
      </c>
      <c r="D94" s="140"/>
      <c r="E94" s="135"/>
      <c r="F94" s="135"/>
      <c r="G94" s="135"/>
      <c r="H94" s="143"/>
    </row>
    <row r="95" spans="1:10" x14ac:dyDescent="0.25">
      <c r="A95" s="135"/>
      <c r="B95" s="135"/>
      <c r="C95" s="135"/>
      <c r="D95" s="135"/>
      <c r="E95" s="135"/>
      <c r="F95" s="135"/>
      <c r="G95" s="135"/>
      <c r="H95" s="143"/>
    </row>
    <row r="96" spans="1:10" x14ac:dyDescent="0.25">
      <c r="A96" s="136" t="s">
        <v>332</v>
      </c>
      <c r="B96" s="136"/>
      <c r="C96" s="134"/>
      <c r="D96" s="134"/>
      <c r="E96" s="134"/>
      <c r="F96" s="134"/>
      <c r="G96" s="134"/>
      <c r="H96" s="143"/>
    </row>
    <row r="97" spans="1:8" x14ac:dyDescent="0.25">
      <c r="A97" s="137" t="s">
        <v>49</v>
      </c>
      <c r="B97" s="137" t="s">
        <v>50</v>
      </c>
      <c r="C97" s="137" t="s">
        <v>51</v>
      </c>
      <c r="D97" s="137" t="s">
        <v>255</v>
      </c>
      <c r="E97" s="137"/>
      <c r="F97" s="137"/>
      <c r="G97" s="137"/>
      <c r="H97" s="137"/>
    </row>
    <row r="98" spans="1:8" x14ac:dyDescent="0.25">
      <c r="A98" s="138">
        <v>1190</v>
      </c>
      <c r="B98" s="135" t="s">
        <v>333</v>
      </c>
      <c r="C98" s="153">
        <f>SUM(C99:C102)</f>
        <v>0</v>
      </c>
      <c r="D98" s="135"/>
      <c r="E98" s="135"/>
      <c r="F98" s="135"/>
      <c r="G98" s="135"/>
      <c r="H98" s="135"/>
    </row>
    <row r="99" spans="1:8" x14ac:dyDescent="0.25">
      <c r="A99" s="138">
        <v>1191</v>
      </c>
      <c r="B99" s="135" t="s">
        <v>334</v>
      </c>
      <c r="C99" s="141">
        <v>0</v>
      </c>
      <c r="D99" s="135"/>
      <c r="E99" s="135"/>
      <c r="F99" s="135"/>
      <c r="G99" s="135"/>
      <c r="H99" s="135"/>
    </row>
    <row r="100" spans="1:8" x14ac:dyDescent="0.25">
      <c r="A100" s="138">
        <v>1192</v>
      </c>
      <c r="B100" s="135" t="s">
        <v>335</v>
      </c>
      <c r="C100" s="141">
        <v>0</v>
      </c>
      <c r="D100" s="135"/>
      <c r="E100" s="135"/>
      <c r="F100" s="135"/>
      <c r="G100" s="135"/>
      <c r="H100" s="135"/>
    </row>
    <row r="101" spans="1:8" x14ac:dyDescent="0.25">
      <c r="A101" s="138">
        <v>1193</v>
      </c>
      <c r="B101" s="135" t="s">
        <v>336</v>
      </c>
      <c r="C101" s="141">
        <v>0</v>
      </c>
      <c r="D101" s="135"/>
      <c r="E101" s="135"/>
      <c r="F101" s="135"/>
      <c r="G101" s="135"/>
      <c r="H101" s="135"/>
    </row>
    <row r="102" spans="1:8" x14ac:dyDescent="0.25">
      <c r="A102" s="138">
        <v>1194</v>
      </c>
      <c r="B102" s="135" t="s">
        <v>337</v>
      </c>
      <c r="C102" s="141">
        <v>0</v>
      </c>
      <c r="D102" s="135"/>
      <c r="E102" s="135"/>
      <c r="F102" s="135"/>
      <c r="G102" s="135"/>
      <c r="H102" s="135"/>
    </row>
    <row r="103" spans="1:8" x14ac:dyDescent="0.25">
      <c r="A103" s="138">
        <v>1290</v>
      </c>
      <c r="B103" s="135" t="s">
        <v>338</v>
      </c>
      <c r="C103" s="153">
        <f>SUM(C104:C106)</f>
        <v>0</v>
      </c>
      <c r="D103" s="135"/>
      <c r="E103" s="135"/>
      <c r="F103" s="135"/>
      <c r="G103" s="135"/>
      <c r="H103" s="135"/>
    </row>
    <row r="104" spans="1:8" x14ac:dyDescent="0.25">
      <c r="A104" s="138">
        <v>1291</v>
      </c>
      <c r="B104" s="135" t="s">
        <v>339</v>
      </c>
      <c r="C104" s="141">
        <v>0</v>
      </c>
      <c r="D104" s="135"/>
      <c r="E104" s="135"/>
      <c r="F104" s="135"/>
      <c r="G104" s="135"/>
      <c r="H104" s="135"/>
    </row>
    <row r="105" spans="1:8" x14ac:dyDescent="0.25">
      <c r="A105" s="138">
        <v>1292</v>
      </c>
      <c r="B105" s="135" t="s">
        <v>340</v>
      </c>
      <c r="C105" s="141">
        <v>0</v>
      </c>
      <c r="D105" s="135"/>
      <c r="E105" s="135"/>
      <c r="F105" s="135"/>
      <c r="G105" s="135"/>
      <c r="H105" s="135"/>
    </row>
    <row r="106" spans="1:8" x14ac:dyDescent="0.25">
      <c r="A106" s="138">
        <v>1293</v>
      </c>
      <c r="B106" s="135" t="s">
        <v>341</v>
      </c>
      <c r="C106" s="141">
        <v>0</v>
      </c>
      <c r="D106" s="135"/>
      <c r="E106" s="135"/>
      <c r="F106" s="135"/>
      <c r="G106" s="135"/>
      <c r="H106" s="135"/>
    </row>
    <row r="107" spans="1:8" x14ac:dyDescent="0.25">
      <c r="A107" s="135"/>
      <c r="B107" s="135"/>
      <c r="C107" s="135"/>
      <c r="D107" s="135"/>
      <c r="E107" s="135"/>
      <c r="F107" s="135"/>
      <c r="G107" s="135"/>
      <c r="H107" s="135"/>
    </row>
    <row r="108" spans="1:8" x14ac:dyDescent="0.25">
      <c r="A108" s="136" t="s">
        <v>342</v>
      </c>
      <c r="B108" s="136"/>
      <c r="C108" s="134"/>
      <c r="D108" s="134"/>
      <c r="E108" s="134"/>
      <c r="F108" s="134"/>
      <c r="G108" s="134"/>
      <c r="H108" s="134"/>
    </row>
    <row r="109" spans="1:8" x14ac:dyDescent="0.25">
      <c r="A109" s="137" t="s">
        <v>49</v>
      </c>
      <c r="B109" s="137" t="s">
        <v>50</v>
      </c>
      <c r="C109" s="137" t="s">
        <v>51</v>
      </c>
      <c r="D109" s="137" t="s">
        <v>251</v>
      </c>
      <c r="E109" s="137" t="s">
        <v>252</v>
      </c>
      <c r="F109" s="137" t="s">
        <v>253</v>
      </c>
      <c r="G109" s="137" t="s">
        <v>343</v>
      </c>
      <c r="H109" s="137" t="s">
        <v>344</v>
      </c>
    </row>
    <row r="110" spans="1:8" s="42" customFormat="1" x14ac:dyDescent="0.25">
      <c r="A110" s="155">
        <v>2110</v>
      </c>
      <c r="B110" s="140" t="s">
        <v>345</v>
      </c>
      <c r="C110" s="153">
        <f>SUM(C111:C119)</f>
        <v>374651298.79000002</v>
      </c>
      <c r="D110" s="153">
        <f>C110</f>
        <v>374651298.79000002</v>
      </c>
      <c r="E110" s="153">
        <v>0</v>
      </c>
      <c r="F110" s="153">
        <v>0</v>
      </c>
      <c r="G110" s="153">
        <v>0</v>
      </c>
      <c r="H110" s="140"/>
    </row>
    <row r="111" spans="1:8" x14ac:dyDescent="0.25">
      <c r="A111" s="138">
        <v>2111</v>
      </c>
      <c r="B111" s="135" t="s">
        <v>346</v>
      </c>
      <c r="C111" s="141">
        <v>0</v>
      </c>
      <c r="D111" s="141">
        <f t="shared" ref="D111:D123" si="2">C111</f>
        <v>0</v>
      </c>
      <c r="E111" s="141">
        <v>0</v>
      </c>
      <c r="F111" s="141">
        <v>0</v>
      </c>
      <c r="G111" s="141">
        <v>0</v>
      </c>
      <c r="H111" s="135"/>
    </row>
    <row r="112" spans="1:8" x14ac:dyDescent="0.25">
      <c r="A112" s="138">
        <v>2112</v>
      </c>
      <c r="B112" s="135" t="s">
        <v>347</v>
      </c>
      <c r="C112" s="141">
        <v>211242160.75</v>
      </c>
      <c r="D112" s="141">
        <f t="shared" si="2"/>
        <v>211242160.75</v>
      </c>
      <c r="E112" s="141">
        <v>0</v>
      </c>
      <c r="F112" s="141">
        <v>0</v>
      </c>
      <c r="G112" s="141">
        <v>0</v>
      </c>
      <c r="H112" s="135"/>
    </row>
    <row r="113" spans="1:8" x14ac:dyDescent="0.25">
      <c r="A113" s="138">
        <v>2113</v>
      </c>
      <c r="B113" s="135" t="s">
        <v>348</v>
      </c>
      <c r="C113" s="141">
        <v>81685911.799999997</v>
      </c>
      <c r="D113" s="141">
        <f t="shared" si="2"/>
        <v>81685911.799999997</v>
      </c>
      <c r="E113" s="141">
        <v>0</v>
      </c>
      <c r="F113" s="141">
        <v>0</v>
      </c>
      <c r="G113" s="141">
        <v>0</v>
      </c>
      <c r="H113" s="135"/>
    </row>
    <row r="114" spans="1:8" x14ac:dyDescent="0.25">
      <c r="A114" s="138">
        <v>2114</v>
      </c>
      <c r="B114" s="135" t="s">
        <v>349</v>
      </c>
      <c r="C114" s="141">
        <v>0</v>
      </c>
      <c r="D114" s="141">
        <f t="shared" si="2"/>
        <v>0</v>
      </c>
      <c r="E114" s="141">
        <v>0</v>
      </c>
      <c r="F114" s="141">
        <v>0</v>
      </c>
      <c r="G114" s="141">
        <v>0</v>
      </c>
      <c r="H114" s="135"/>
    </row>
    <row r="115" spans="1:8" x14ac:dyDescent="0.25">
      <c r="A115" s="138">
        <v>2115</v>
      </c>
      <c r="B115" s="135" t="s">
        <v>350</v>
      </c>
      <c r="C115" s="141">
        <v>0</v>
      </c>
      <c r="D115" s="141">
        <f t="shared" si="2"/>
        <v>0</v>
      </c>
      <c r="E115" s="141">
        <v>0</v>
      </c>
      <c r="F115" s="141">
        <v>0</v>
      </c>
      <c r="G115" s="141">
        <v>0</v>
      </c>
      <c r="H115" s="135"/>
    </row>
    <row r="116" spans="1:8" x14ac:dyDescent="0.25">
      <c r="A116" s="138">
        <v>2116</v>
      </c>
      <c r="B116" s="135" t="s">
        <v>351</v>
      </c>
      <c r="C116" s="141">
        <v>0</v>
      </c>
      <c r="D116" s="141">
        <f t="shared" si="2"/>
        <v>0</v>
      </c>
      <c r="E116" s="141">
        <v>0</v>
      </c>
      <c r="F116" s="141">
        <v>0</v>
      </c>
      <c r="G116" s="141">
        <v>0</v>
      </c>
      <c r="H116" s="135"/>
    </row>
    <row r="117" spans="1:8" x14ac:dyDescent="0.25">
      <c r="A117" s="138">
        <v>2117</v>
      </c>
      <c r="B117" s="135" t="s">
        <v>352</v>
      </c>
      <c r="C117" s="141">
        <v>81502495.290000007</v>
      </c>
      <c r="D117" s="141">
        <f t="shared" si="2"/>
        <v>81502495.290000007</v>
      </c>
      <c r="E117" s="141">
        <v>0</v>
      </c>
      <c r="F117" s="141">
        <v>0</v>
      </c>
      <c r="G117" s="141">
        <v>0</v>
      </c>
      <c r="H117" s="135"/>
    </row>
    <row r="118" spans="1:8" x14ac:dyDescent="0.25">
      <c r="A118" s="138">
        <v>2118</v>
      </c>
      <c r="B118" s="135" t="s">
        <v>353</v>
      </c>
      <c r="C118" s="141">
        <v>0</v>
      </c>
      <c r="D118" s="141">
        <f t="shared" si="2"/>
        <v>0</v>
      </c>
      <c r="E118" s="141">
        <v>0</v>
      </c>
      <c r="F118" s="141">
        <v>0</v>
      </c>
      <c r="G118" s="141">
        <v>0</v>
      </c>
      <c r="H118" s="135"/>
    </row>
    <row r="119" spans="1:8" x14ac:dyDescent="0.25">
      <c r="A119" s="138">
        <v>2119</v>
      </c>
      <c r="B119" s="135" t="s">
        <v>354</v>
      </c>
      <c r="C119" s="141">
        <v>220730.95</v>
      </c>
      <c r="D119" s="141">
        <f t="shared" si="2"/>
        <v>220730.95</v>
      </c>
      <c r="E119" s="141">
        <v>0</v>
      </c>
      <c r="F119" s="141">
        <v>0</v>
      </c>
      <c r="G119" s="141">
        <v>0</v>
      </c>
      <c r="H119" s="135"/>
    </row>
    <row r="120" spans="1:8" s="42" customFormat="1" x14ac:dyDescent="0.25">
      <c r="A120" s="155">
        <v>2120</v>
      </c>
      <c r="B120" s="140" t="s">
        <v>355</v>
      </c>
      <c r="C120" s="153">
        <f>SUM(C121:C123)</f>
        <v>376761662.50999999</v>
      </c>
      <c r="D120" s="153">
        <f t="shared" si="2"/>
        <v>376761662.50999999</v>
      </c>
      <c r="E120" s="153">
        <v>0</v>
      </c>
      <c r="F120" s="153">
        <v>0</v>
      </c>
      <c r="G120" s="153">
        <v>0</v>
      </c>
      <c r="H120" s="140"/>
    </row>
    <row r="121" spans="1:8" x14ac:dyDescent="0.25">
      <c r="A121" s="138">
        <v>2121</v>
      </c>
      <c r="B121" s="135" t="s">
        <v>356</v>
      </c>
      <c r="C121" s="141">
        <v>0</v>
      </c>
      <c r="D121" s="141">
        <f t="shared" si="2"/>
        <v>0</v>
      </c>
      <c r="E121" s="141">
        <v>0</v>
      </c>
      <c r="F121" s="141">
        <v>0</v>
      </c>
      <c r="G121" s="141">
        <v>0</v>
      </c>
      <c r="H121" s="135"/>
    </row>
    <row r="122" spans="1:8" x14ac:dyDescent="0.25">
      <c r="A122" s="138">
        <v>2122</v>
      </c>
      <c r="B122" s="135" t="s">
        <v>357</v>
      </c>
      <c r="C122" s="141">
        <v>0</v>
      </c>
      <c r="D122" s="141">
        <f t="shared" si="2"/>
        <v>0</v>
      </c>
      <c r="E122" s="141">
        <v>0</v>
      </c>
      <c r="F122" s="141">
        <v>0</v>
      </c>
      <c r="G122" s="141">
        <v>0</v>
      </c>
      <c r="H122" s="135"/>
    </row>
    <row r="123" spans="1:8" x14ac:dyDescent="0.25">
      <c r="A123" s="138">
        <v>2129</v>
      </c>
      <c r="B123" s="135" t="s">
        <v>358</v>
      </c>
      <c r="C123" s="141">
        <v>376761662.50999999</v>
      </c>
      <c r="D123" s="141">
        <f t="shared" si="2"/>
        <v>376761662.50999999</v>
      </c>
      <c r="E123" s="141">
        <v>0</v>
      </c>
      <c r="F123" s="141">
        <v>0</v>
      </c>
      <c r="G123" s="141">
        <v>0</v>
      </c>
      <c r="H123" s="135"/>
    </row>
    <row r="124" spans="1:8" x14ac:dyDescent="0.25">
      <c r="A124" s="135"/>
      <c r="B124" s="135"/>
      <c r="C124" s="135"/>
      <c r="D124" s="135"/>
      <c r="E124" s="135"/>
      <c r="F124" s="135"/>
      <c r="G124" s="135"/>
      <c r="H124" s="135"/>
    </row>
    <row r="125" spans="1:8" x14ac:dyDescent="0.25">
      <c r="A125" s="136" t="s">
        <v>359</v>
      </c>
      <c r="B125" s="136"/>
      <c r="C125" s="134"/>
      <c r="D125" s="134"/>
      <c r="E125" s="134"/>
      <c r="F125" s="134"/>
      <c r="G125" s="134"/>
      <c r="H125" s="134"/>
    </row>
    <row r="126" spans="1:8" x14ac:dyDescent="0.25">
      <c r="A126" s="137" t="s">
        <v>49</v>
      </c>
      <c r="B126" s="137" t="s">
        <v>50</v>
      </c>
      <c r="C126" s="137" t="s">
        <v>51</v>
      </c>
      <c r="D126" s="137" t="s">
        <v>360</v>
      </c>
      <c r="E126" s="137" t="s">
        <v>255</v>
      </c>
      <c r="F126" s="137"/>
      <c r="G126" s="137"/>
      <c r="H126" s="137"/>
    </row>
    <row r="127" spans="1:8" x14ac:dyDescent="0.25">
      <c r="A127" s="138">
        <v>2160</v>
      </c>
      <c r="B127" s="135" t="s">
        <v>361</v>
      </c>
      <c r="C127" s="153">
        <f>SUM(C128:C133)</f>
        <v>29416301.969999999</v>
      </c>
      <c r="D127" s="135"/>
      <c r="E127" s="135"/>
      <c r="F127" s="135"/>
      <c r="G127" s="135"/>
      <c r="H127" s="135"/>
    </row>
    <row r="128" spans="1:8" x14ac:dyDescent="0.25">
      <c r="A128" s="138">
        <v>2161</v>
      </c>
      <c r="B128" s="135" t="s">
        <v>362</v>
      </c>
      <c r="C128" s="141">
        <v>10324712.689999999</v>
      </c>
      <c r="D128" s="135"/>
      <c r="E128" s="135"/>
      <c r="F128" s="135"/>
      <c r="G128" s="135"/>
      <c r="H128" s="135"/>
    </row>
    <row r="129" spans="1:8" x14ac:dyDescent="0.25">
      <c r="A129" s="138">
        <v>2162</v>
      </c>
      <c r="B129" s="135" t="s">
        <v>363</v>
      </c>
      <c r="C129" s="141">
        <v>0</v>
      </c>
      <c r="D129" s="135"/>
      <c r="E129" s="135"/>
      <c r="F129" s="143"/>
      <c r="G129" s="143"/>
      <c r="H129" s="143"/>
    </row>
    <row r="130" spans="1:8" x14ac:dyDescent="0.25">
      <c r="A130" s="138">
        <v>2163</v>
      </c>
      <c r="B130" s="135" t="s">
        <v>364</v>
      </c>
      <c r="C130" s="141">
        <v>0</v>
      </c>
      <c r="D130" s="135"/>
      <c r="E130" s="135"/>
      <c r="F130" s="143"/>
      <c r="G130" s="143"/>
      <c r="H130" s="143"/>
    </row>
    <row r="131" spans="1:8" x14ac:dyDescent="0.25">
      <c r="A131" s="138">
        <v>2164</v>
      </c>
      <c r="B131" s="135" t="s">
        <v>365</v>
      </c>
      <c r="C131" s="141">
        <v>0</v>
      </c>
      <c r="D131" s="135"/>
      <c r="E131" s="135"/>
      <c r="F131" s="143"/>
      <c r="G131" s="143"/>
      <c r="H131" s="143"/>
    </row>
    <row r="132" spans="1:8" x14ac:dyDescent="0.25">
      <c r="A132" s="138">
        <v>2165</v>
      </c>
      <c r="B132" s="135" t="s">
        <v>366</v>
      </c>
      <c r="C132" s="141">
        <v>19091589.280000001</v>
      </c>
      <c r="D132" s="135"/>
      <c r="E132" s="135"/>
      <c r="F132" s="143"/>
      <c r="G132" s="143"/>
      <c r="H132" s="143"/>
    </row>
    <row r="133" spans="1:8" x14ac:dyDescent="0.25">
      <c r="A133" s="138">
        <v>2166</v>
      </c>
      <c r="B133" s="135" t="s">
        <v>367</v>
      </c>
      <c r="C133" s="141">
        <v>0</v>
      </c>
      <c r="D133" s="135"/>
      <c r="E133" s="135"/>
      <c r="F133" s="143"/>
      <c r="G133" s="143"/>
      <c r="H133" s="143"/>
    </row>
    <row r="134" spans="1:8" x14ac:dyDescent="0.25">
      <c r="A134" s="138">
        <v>2250</v>
      </c>
      <c r="B134" s="135" t="s">
        <v>368</v>
      </c>
      <c r="C134" s="141">
        <f>SUM(C135:C140)</f>
        <v>0</v>
      </c>
      <c r="D134" s="135"/>
      <c r="E134" s="135"/>
      <c r="F134" s="143"/>
      <c r="G134" s="143"/>
      <c r="H134" s="143"/>
    </row>
    <row r="135" spans="1:8" x14ac:dyDescent="0.25">
      <c r="A135" s="138">
        <v>2251</v>
      </c>
      <c r="B135" s="135" t="s">
        <v>369</v>
      </c>
      <c r="C135" s="141">
        <v>0</v>
      </c>
      <c r="D135" s="135"/>
      <c r="E135" s="135"/>
      <c r="F135" s="143"/>
      <c r="G135" s="143"/>
      <c r="H135" s="143"/>
    </row>
    <row r="136" spans="1:8" x14ac:dyDescent="0.25">
      <c r="A136" s="138">
        <v>2252</v>
      </c>
      <c r="B136" s="135" t="s">
        <v>370</v>
      </c>
      <c r="C136" s="141">
        <v>0</v>
      </c>
      <c r="D136" s="135"/>
      <c r="E136" s="135"/>
      <c r="F136" s="143"/>
      <c r="G136" s="143"/>
      <c r="H136" s="143"/>
    </row>
    <row r="137" spans="1:8" x14ac:dyDescent="0.25">
      <c r="A137" s="138">
        <v>2253</v>
      </c>
      <c r="B137" s="135" t="s">
        <v>371</v>
      </c>
      <c r="C137" s="141">
        <v>0</v>
      </c>
      <c r="D137" s="135"/>
      <c r="E137" s="135"/>
      <c r="F137" s="143"/>
      <c r="G137" s="143"/>
      <c r="H137" s="143"/>
    </row>
    <row r="138" spans="1:8" x14ac:dyDescent="0.25">
      <c r="A138" s="138">
        <v>2254</v>
      </c>
      <c r="B138" s="135" t="s">
        <v>372</v>
      </c>
      <c r="C138" s="141">
        <v>0</v>
      </c>
      <c r="D138" s="135"/>
      <c r="E138" s="135"/>
      <c r="F138" s="143"/>
      <c r="G138" s="143"/>
      <c r="H138" s="143"/>
    </row>
    <row r="139" spans="1:8" x14ac:dyDescent="0.25">
      <c r="A139" s="138">
        <v>2255</v>
      </c>
      <c r="B139" s="135" t="s">
        <v>373</v>
      </c>
      <c r="C139" s="141">
        <v>0</v>
      </c>
      <c r="D139" s="135"/>
      <c r="E139" s="135"/>
      <c r="F139" s="143"/>
      <c r="G139" s="143"/>
      <c r="H139" s="143"/>
    </row>
    <row r="140" spans="1:8" x14ac:dyDescent="0.25">
      <c r="A140" s="138">
        <v>2256</v>
      </c>
      <c r="B140" s="135" t="s">
        <v>374</v>
      </c>
      <c r="C140" s="141">
        <v>0</v>
      </c>
      <c r="D140" s="135"/>
      <c r="E140" s="135"/>
      <c r="F140" s="143"/>
      <c r="G140" s="143"/>
      <c r="H140" s="143"/>
    </row>
    <row r="141" spans="1:8" x14ac:dyDescent="0.25">
      <c r="A141" s="135"/>
      <c r="B141" s="135"/>
      <c r="C141" s="135"/>
      <c r="D141" s="135"/>
      <c r="E141" s="135"/>
      <c r="F141" s="143"/>
      <c r="G141" s="143"/>
      <c r="H141" s="143"/>
    </row>
    <row r="142" spans="1:8" x14ac:dyDescent="0.25">
      <c r="A142" s="136" t="s">
        <v>375</v>
      </c>
      <c r="B142" s="136"/>
      <c r="C142" s="134"/>
      <c r="D142" s="134"/>
      <c r="E142" s="134"/>
      <c r="F142" s="143"/>
      <c r="G142" s="143"/>
      <c r="H142" s="143"/>
    </row>
    <row r="143" spans="1:8" x14ac:dyDescent="0.25">
      <c r="A143" s="156" t="s">
        <v>49</v>
      </c>
      <c r="B143" s="156" t="s">
        <v>50</v>
      </c>
      <c r="C143" s="156" t="s">
        <v>51</v>
      </c>
      <c r="D143" s="137" t="s">
        <v>360</v>
      </c>
      <c r="E143" s="137" t="s">
        <v>255</v>
      </c>
      <c r="F143" s="143"/>
      <c r="G143" s="143"/>
      <c r="H143" s="143"/>
    </row>
    <row r="144" spans="1:8" x14ac:dyDescent="0.25">
      <c r="A144" s="138">
        <v>2150</v>
      </c>
      <c r="B144" s="135" t="s">
        <v>376</v>
      </c>
      <c r="C144" s="141">
        <v>0</v>
      </c>
      <c r="D144" s="135"/>
      <c r="E144" s="135"/>
      <c r="F144" s="143"/>
      <c r="G144" s="143"/>
      <c r="H144" s="143"/>
    </row>
    <row r="145" spans="1:8" x14ac:dyDescent="0.25">
      <c r="A145" s="138">
        <v>2151</v>
      </c>
      <c r="B145" s="135" t="s">
        <v>377</v>
      </c>
      <c r="C145" s="141">
        <v>0</v>
      </c>
      <c r="D145" s="135"/>
      <c r="E145" s="135"/>
      <c r="F145" s="143"/>
      <c r="G145" s="143"/>
      <c r="H145" s="143"/>
    </row>
    <row r="146" spans="1:8" x14ac:dyDescent="0.25">
      <c r="A146" s="138">
        <v>2152</v>
      </c>
      <c r="B146" s="135" t="s">
        <v>378</v>
      </c>
      <c r="C146" s="141">
        <v>0</v>
      </c>
      <c r="D146" s="135"/>
      <c r="E146" s="135"/>
      <c r="F146" s="143"/>
      <c r="G146" s="143"/>
      <c r="H146" s="143"/>
    </row>
    <row r="147" spans="1:8" x14ac:dyDescent="0.25">
      <c r="A147" s="138">
        <v>2159</v>
      </c>
      <c r="B147" s="135" t="s">
        <v>379</v>
      </c>
      <c r="C147" s="141">
        <v>0</v>
      </c>
      <c r="D147" s="135"/>
      <c r="E147" s="135"/>
      <c r="F147" s="143"/>
      <c r="G147" s="143"/>
      <c r="H147" s="143"/>
    </row>
    <row r="148" spans="1:8" x14ac:dyDescent="0.25">
      <c r="A148" s="138">
        <v>2240</v>
      </c>
      <c r="B148" s="135" t="s">
        <v>380</v>
      </c>
      <c r="C148" s="141">
        <v>0</v>
      </c>
      <c r="D148" s="135"/>
      <c r="E148" s="135"/>
      <c r="F148" s="143"/>
      <c r="G148" s="143"/>
      <c r="H148" s="143"/>
    </row>
    <row r="149" spans="1:8" x14ac:dyDescent="0.25">
      <c r="A149" s="138">
        <v>2241</v>
      </c>
      <c r="B149" s="135" t="s">
        <v>381</v>
      </c>
      <c r="C149" s="141">
        <v>0</v>
      </c>
      <c r="D149" s="135"/>
      <c r="E149" s="135"/>
      <c r="F149" s="143"/>
      <c r="G149" s="143"/>
      <c r="H149" s="143"/>
    </row>
    <row r="150" spans="1:8" x14ac:dyDescent="0.25">
      <c r="A150" s="138">
        <v>2242</v>
      </c>
      <c r="B150" s="135" t="s">
        <v>382</v>
      </c>
      <c r="C150" s="141">
        <v>0</v>
      </c>
      <c r="D150" s="135"/>
      <c r="E150" s="135"/>
      <c r="F150" s="143"/>
      <c r="G150" s="143"/>
      <c r="H150" s="143"/>
    </row>
    <row r="151" spans="1:8" x14ac:dyDescent="0.25">
      <c r="A151" s="138">
        <v>2249</v>
      </c>
      <c r="B151" s="135" t="s">
        <v>383</v>
      </c>
      <c r="C151" s="141">
        <v>0</v>
      </c>
      <c r="D151" s="135"/>
      <c r="E151" s="135"/>
      <c r="F151" s="143"/>
      <c r="G151" s="143"/>
      <c r="H151" s="143"/>
    </row>
    <row r="152" spans="1:8" x14ac:dyDescent="0.25">
      <c r="A152" s="138"/>
      <c r="B152" s="135"/>
      <c r="C152" s="142"/>
      <c r="D152" s="135"/>
      <c r="E152" s="135"/>
      <c r="F152" s="143"/>
      <c r="G152" s="143"/>
      <c r="H152" s="143"/>
    </row>
    <row r="153" spans="1:8" x14ac:dyDescent="0.25">
      <c r="A153" s="136" t="s">
        <v>384</v>
      </c>
      <c r="B153" s="136"/>
      <c r="C153" s="134"/>
      <c r="D153" s="134"/>
      <c r="E153" s="134"/>
      <c r="F153" s="143"/>
      <c r="G153" s="143"/>
      <c r="H153" s="143"/>
    </row>
    <row r="154" spans="1:8" x14ac:dyDescent="0.25">
      <c r="A154" s="156" t="s">
        <v>49</v>
      </c>
      <c r="B154" s="156" t="s">
        <v>50</v>
      </c>
      <c r="C154" s="156" t="s">
        <v>51</v>
      </c>
      <c r="D154" s="137" t="s">
        <v>360</v>
      </c>
      <c r="E154" s="137" t="s">
        <v>255</v>
      </c>
      <c r="F154" s="143"/>
      <c r="G154" s="143"/>
      <c r="H154" s="143"/>
    </row>
    <row r="155" spans="1:8" x14ac:dyDescent="0.25">
      <c r="A155" s="138">
        <v>2170</v>
      </c>
      <c r="B155" s="135" t="s">
        <v>385</v>
      </c>
      <c r="C155" s="153">
        <f>SUM(C156:C158)</f>
        <v>138809960.61000001</v>
      </c>
      <c r="D155" s="135"/>
      <c r="E155" s="135"/>
      <c r="F155" s="143"/>
      <c r="G155" s="143"/>
      <c r="H155" s="143"/>
    </row>
    <row r="156" spans="1:8" x14ac:dyDescent="0.25">
      <c r="A156" s="138">
        <v>2171</v>
      </c>
      <c r="B156" s="135" t="s">
        <v>386</v>
      </c>
      <c r="C156" s="141">
        <v>0</v>
      </c>
      <c r="D156" s="135"/>
      <c r="E156" s="135"/>
      <c r="F156" s="143"/>
      <c r="G156" s="143"/>
      <c r="H156" s="143"/>
    </row>
    <row r="157" spans="1:8" x14ac:dyDescent="0.25">
      <c r="A157" s="138">
        <v>2172</v>
      </c>
      <c r="B157" s="135" t="s">
        <v>387</v>
      </c>
      <c r="C157" s="141">
        <v>0</v>
      </c>
      <c r="D157" s="135"/>
      <c r="E157" s="135"/>
      <c r="F157" s="143"/>
      <c r="G157" s="143"/>
      <c r="H157" s="143"/>
    </row>
    <row r="158" spans="1:8" x14ac:dyDescent="0.25">
      <c r="A158" s="138">
        <v>2179</v>
      </c>
      <c r="B158" s="135" t="s">
        <v>388</v>
      </c>
      <c r="C158" s="141">
        <v>138809960.61000001</v>
      </c>
      <c r="D158" s="135"/>
      <c r="E158" s="135"/>
      <c r="F158" s="143"/>
      <c r="G158" s="143"/>
      <c r="H158" s="143"/>
    </row>
    <row r="159" spans="1:8" x14ac:dyDescent="0.25">
      <c r="A159" s="138">
        <v>2260</v>
      </c>
      <c r="B159" s="135" t="s">
        <v>389</v>
      </c>
      <c r="C159" s="141">
        <f>SUM(C160:C163)</f>
        <v>0</v>
      </c>
      <c r="D159" s="135"/>
      <c r="E159" s="135"/>
      <c r="F159" s="143"/>
      <c r="G159" s="143"/>
      <c r="H159" s="143"/>
    </row>
    <row r="160" spans="1:8" x14ac:dyDescent="0.25">
      <c r="A160" s="138">
        <v>2261</v>
      </c>
      <c r="B160" s="135" t="s">
        <v>390</v>
      </c>
      <c r="C160" s="141">
        <v>0</v>
      </c>
      <c r="D160" s="135"/>
      <c r="E160" s="135"/>
      <c r="F160" s="143"/>
      <c r="G160" s="143"/>
      <c r="H160" s="143"/>
    </row>
    <row r="161" spans="1:8" x14ac:dyDescent="0.25">
      <c r="A161" s="138">
        <v>2262</v>
      </c>
      <c r="B161" s="135" t="s">
        <v>391</v>
      </c>
      <c r="C161" s="141">
        <v>0</v>
      </c>
      <c r="D161" s="135"/>
      <c r="E161" s="135"/>
      <c r="F161" s="143"/>
      <c r="G161" s="143"/>
      <c r="H161" s="143"/>
    </row>
    <row r="162" spans="1:8" x14ac:dyDescent="0.25">
      <c r="A162" s="138">
        <v>2263</v>
      </c>
      <c r="B162" s="135" t="s">
        <v>392</v>
      </c>
      <c r="C162" s="141">
        <v>0</v>
      </c>
      <c r="D162" s="135"/>
      <c r="E162" s="135"/>
      <c r="F162" s="143"/>
      <c r="G162" s="143"/>
      <c r="H162" s="143"/>
    </row>
    <row r="163" spans="1:8" x14ac:dyDescent="0.25">
      <c r="A163" s="138">
        <v>2269</v>
      </c>
      <c r="B163" s="135" t="s">
        <v>393</v>
      </c>
      <c r="C163" s="141">
        <v>0</v>
      </c>
      <c r="D163" s="135"/>
      <c r="E163" s="135"/>
      <c r="F163" s="143"/>
      <c r="G163" s="143"/>
      <c r="H163" s="143"/>
    </row>
    <row r="164" spans="1:8" x14ac:dyDescent="0.25">
      <c r="A164" s="135"/>
      <c r="B164" s="135"/>
      <c r="C164" s="135"/>
      <c r="D164" s="135"/>
      <c r="E164" s="135"/>
      <c r="F164" s="143"/>
      <c r="G164" s="143"/>
      <c r="H164" s="143"/>
    </row>
    <row r="165" spans="1:8" x14ac:dyDescent="0.25">
      <c r="A165" s="136" t="s">
        <v>394</v>
      </c>
      <c r="B165" s="136"/>
      <c r="C165" s="134"/>
      <c r="D165" s="134"/>
      <c r="E165" s="134"/>
      <c r="F165" s="143"/>
      <c r="G165" s="143"/>
      <c r="H165" s="143"/>
    </row>
    <row r="166" spans="1:8" x14ac:dyDescent="0.25">
      <c r="A166" s="156" t="s">
        <v>49</v>
      </c>
      <c r="B166" s="156" t="s">
        <v>50</v>
      </c>
      <c r="C166" s="156" t="s">
        <v>51</v>
      </c>
      <c r="D166" s="137" t="s">
        <v>360</v>
      </c>
      <c r="E166" s="137" t="s">
        <v>255</v>
      </c>
      <c r="F166" s="143"/>
      <c r="G166" s="143"/>
      <c r="H166" s="143"/>
    </row>
    <row r="167" spans="1:8" x14ac:dyDescent="0.25">
      <c r="A167" s="138">
        <v>2190</v>
      </c>
      <c r="B167" s="135" t="s">
        <v>395</v>
      </c>
      <c r="C167" s="141">
        <f>SUM(C168:C170)</f>
        <v>1541183.28</v>
      </c>
      <c r="D167" s="135"/>
      <c r="E167" s="135"/>
      <c r="F167" s="143"/>
      <c r="G167" s="143"/>
      <c r="H167" s="143"/>
    </row>
    <row r="168" spans="1:8" x14ac:dyDescent="0.25">
      <c r="A168" s="138">
        <v>2191</v>
      </c>
      <c r="B168" s="135" t="s">
        <v>396</v>
      </c>
      <c r="C168" s="141">
        <v>0</v>
      </c>
      <c r="D168" s="135"/>
      <c r="E168" s="135"/>
      <c r="F168" s="143"/>
      <c r="G168" s="143"/>
      <c r="H168" s="143"/>
    </row>
    <row r="169" spans="1:8" x14ac:dyDescent="0.25">
      <c r="A169" s="138">
        <v>2192</v>
      </c>
      <c r="B169" s="135" t="s">
        <v>397</v>
      </c>
      <c r="C169" s="141">
        <v>0</v>
      </c>
      <c r="D169" s="135"/>
      <c r="E169" s="135"/>
      <c r="F169" s="143"/>
      <c r="G169" s="143"/>
      <c r="H169" s="143"/>
    </row>
    <row r="170" spans="1:8" x14ac:dyDescent="0.25">
      <c r="A170" s="138">
        <v>2199</v>
      </c>
      <c r="B170" s="135" t="s">
        <v>398</v>
      </c>
      <c r="C170" s="141">
        <v>1541183.28</v>
      </c>
      <c r="D170" s="135"/>
      <c r="E170" s="135"/>
      <c r="F170" s="143"/>
      <c r="G170" s="143"/>
      <c r="H170" s="143"/>
    </row>
    <row r="171" spans="1:8" x14ac:dyDescent="0.25">
      <c r="A171" s="135"/>
      <c r="B171" s="135"/>
      <c r="C171" s="135"/>
      <c r="D171" s="135"/>
      <c r="E171" s="135"/>
      <c r="F171" s="143"/>
      <c r="G171" s="143"/>
      <c r="H171" s="143"/>
    </row>
    <row r="172" spans="1:8" x14ac:dyDescent="0.25">
      <c r="A172" s="135"/>
      <c r="B172" s="135"/>
      <c r="C172" s="135"/>
      <c r="D172" s="135"/>
      <c r="E172" s="135"/>
      <c r="F172" s="143"/>
      <c r="G172" s="143"/>
      <c r="H172" s="143"/>
    </row>
    <row r="173" spans="1:8" x14ac:dyDescent="0.25">
      <c r="A173" s="135"/>
      <c r="B173" s="135" t="s">
        <v>515</v>
      </c>
      <c r="C173" s="135"/>
      <c r="D173" s="135"/>
      <c r="E173" s="135"/>
      <c r="F173" s="143"/>
      <c r="G173" s="143"/>
      <c r="H173" s="143"/>
    </row>
  </sheetData>
  <mergeCells count="5">
    <mergeCell ref="A1:H1"/>
    <mergeCell ref="A2:H2"/>
    <mergeCell ref="A3:H3"/>
    <mergeCell ref="A4:H4"/>
    <mergeCell ref="H88:J89"/>
  </mergeCells>
  <pageMargins left="0.23622047244094491" right="0.23622047244094491" top="0.74803149606299213" bottom="0.74803149606299213" header="0.31496062992125984" footer="0.31496062992125984"/>
  <pageSetup scale="4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topLeftCell="A4" zoomScale="110" zoomScaleNormal="110" workbookViewId="0">
      <selection activeCell="F22" sqref="F22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85" t="s">
        <v>513</v>
      </c>
      <c r="B1" s="185"/>
      <c r="C1" s="185"/>
      <c r="D1" s="185"/>
      <c r="E1" s="185"/>
    </row>
    <row r="2" spans="1:5" ht="11.25" customHeight="1" x14ac:dyDescent="0.25">
      <c r="A2" s="185" t="s">
        <v>399</v>
      </c>
      <c r="B2" s="185"/>
      <c r="C2" s="185"/>
      <c r="D2" s="185"/>
      <c r="E2" s="185"/>
    </row>
    <row r="3" spans="1:5" ht="11.25" customHeight="1" x14ac:dyDescent="0.25">
      <c r="A3" s="185" t="str">
        <f>'Notas a los Edos Financieros'!A3</f>
        <v>Del 01 de enero al 30 de septiembre de 2026</v>
      </c>
      <c r="B3" s="185"/>
      <c r="C3" s="185"/>
      <c r="D3" s="185"/>
      <c r="E3" s="185"/>
    </row>
    <row r="4" spans="1:5" ht="11.25" customHeight="1" x14ac:dyDescent="0.25">
      <c r="A4" s="185" t="s">
        <v>0</v>
      </c>
      <c r="B4" s="185"/>
      <c r="C4" s="185"/>
      <c r="D4" s="185"/>
      <c r="E4" s="185"/>
    </row>
    <row r="5" spans="1:5" ht="9.75" customHeight="1" x14ac:dyDescent="0.25">
      <c r="A5" s="83" t="s">
        <v>48</v>
      </c>
      <c r="B5" s="28"/>
      <c r="C5" s="28"/>
      <c r="D5" s="28"/>
      <c r="E5" s="28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89" t="s">
        <v>537</v>
      </c>
      <c r="B7" s="28"/>
      <c r="C7" s="28"/>
      <c r="D7" s="28"/>
      <c r="E7" s="28"/>
    </row>
    <row r="8" spans="1:5" ht="9.75" customHeight="1" x14ac:dyDescent="0.25">
      <c r="A8" s="91" t="s">
        <v>49</v>
      </c>
      <c r="B8" s="91" t="s">
        <v>50</v>
      </c>
      <c r="C8" s="91" t="s">
        <v>51</v>
      </c>
      <c r="D8" s="91" t="s">
        <v>242</v>
      </c>
      <c r="E8" s="91" t="s">
        <v>360</v>
      </c>
    </row>
    <row r="9" spans="1:5" ht="9.75" customHeight="1" x14ac:dyDescent="0.25">
      <c r="A9" s="102">
        <v>3110</v>
      </c>
      <c r="B9" s="103" t="s">
        <v>102</v>
      </c>
      <c r="C9" s="93">
        <v>0</v>
      </c>
      <c r="D9" s="2"/>
      <c r="E9" s="2"/>
    </row>
    <row r="10" spans="1:5" ht="9.75" customHeight="1" x14ac:dyDescent="0.25">
      <c r="A10" s="102">
        <v>3120</v>
      </c>
      <c r="B10" s="103" t="s">
        <v>400</v>
      </c>
      <c r="C10" s="93">
        <v>4675104708.6400003</v>
      </c>
      <c r="D10" s="2"/>
      <c r="E10" s="2"/>
    </row>
    <row r="11" spans="1:5" ht="9.75" customHeight="1" x14ac:dyDescent="0.25">
      <c r="A11" s="102">
        <v>3130</v>
      </c>
      <c r="B11" s="103" t="s">
        <v>401</v>
      </c>
      <c r="C11" s="93">
        <v>0</v>
      </c>
      <c r="D11" s="2"/>
      <c r="E11" s="2"/>
    </row>
    <row r="12" spans="1:5" ht="9.75" customHeight="1" x14ac:dyDescent="0.25">
      <c r="A12" s="2"/>
      <c r="B12" s="2"/>
      <c r="C12" s="104"/>
      <c r="D12" s="2"/>
      <c r="E12" s="2"/>
    </row>
    <row r="13" spans="1:5" ht="9.75" customHeight="1" x14ac:dyDescent="0.25">
      <c r="A13" s="89" t="s">
        <v>538</v>
      </c>
      <c r="B13" s="28"/>
      <c r="C13" s="40"/>
      <c r="D13" s="28"/>
      <c r="E13" s="28"/>
    </row>
    <row r="14" spans="1:5" ht="9.75" customHeight="1" x14ac:dyDescent="0.25">
      <c r="A14" s="91" t="s">
        <v>49</v>
      </c>
      <c r="B14" s="91" t="s">
        <v>50</v>
      </c>
      <c r="C14" s="105" t="s">
        <v>51</v>
      </c>
      <c r="D14" s="91" t="s">
        <v>402</v>
      </c>
      <c r="E14" s="91"/>
    </row>
    <row r="15" spans="1:5" ht="9.75" customHeight="1" x14ac:dyDescent="0.25">
      <c r="A15" s="102">
        <v>3210</v>
      </c>
      <c r="B15" s="103" t="s">
        <v>403</v>
      </c>
      <c r="C15" s="94">
        <v>977223359.71000099</v>
      </c>
      <c r="D15" s="2"/>
      <c r="E15" s="2"/>
    </row>
    <row r="16" spans="1:5" ht="9.75" customHeight="1" x14ac:dyDescent="0.25">
      <c r="A16" s="102">
        <v>3220</v>
      </c>
      <c r="B16" s="103" t="s">
        <v>404</v>
      </c>
      <c r="C16" s="94">
        <v>-204070054.91999999</v>
      </c>
      <c r="D16" s="2"/>
      <c r="E16" s="2"/>
    </row>
    <row r="17" spans="1:4" ht="9.75" customHeight="1" x14ac:dyDescent="0.25">
      <c r="A17" s="102">
        <v>3230</v>
      </c>
      <c r="B17" s="103" t="s">
        <v>405</v>
      </c>
      <c r="C17" s="94">
        <v>0</v>
      </c>
      <c r="D17" s="2"/>
    </row>
    <row r="18" spans="1:4" ht="9.75" customHeight="1" x14ac:dyDescent="0.25">
      <c r="A18" s="102">
        <v>3231</v>
      </c>
      <c r="B18" s="103" t="s">
        <v>406</v>
      </c>
      <c r="C18" s="93">
        <v>0</v>
      </c>
      <c r="D18" s="2"/>
    </row>
    <row r="19" spans="1:4" ht="9.75" customHeight="1" x14ac:dyDescent="0.25">
      <c r="A19" s="102">
        <v>3232</v>
      </c>
      <c r="B19" s="103" t="s">
        <v>407</v>
      </c>
      <c r="C19" s="93">
        <v>0</v>
      </c>
      <c r="D19" s="2"/>
    </row>
    <row r="20" spans="1:4" ht="9.75" customHeight="1" x14ac:dyDescent="0.25">
      <c r="A20" s="102">
        <v>3233</v>
      </c>
      <c r="B20" s="103" t="s">
        <v>408</v>
      </c>
      <c r="C20" s="93">
        <v>0</v>
      </c>
      <c r="D20" s="2"/>
    </row>
    <row r="21" spans="1:4" ht="9.75" customHeight="1" x14ac:dyDescent="0.25">
      <c r="A21" s="102">
        <v>3239</v>
      </c>
      <c r="B21" s="103" t="s">
        <v>409</v>
      </c>
      <c r="C21" s="93">
        <v>0</v>
      </c>
      <c r="D21" s="2"/>
    </row>
    <row r="22" spans="1:4" ht="9.75" customHeight="1" x14ac:dyDescent="0.25">
      <c r="A22" s="102">
        <v>3240</v>
      </c>
      <c r="B22" s="103" t="s">
        <v>410</v>
      </c>
      <c r="C22" s="93">
        <v>0</v>
      </c>
      <c r="D22" s="2"/>
    </row>
    <row r="23" spans="1:4" ht="9.75" customHeight="1" x14ac:dyDescent="0.25">
      <c r="A23" s="102">
        <v>3241</v>
      </c>
      <c r="B23" s="103" t="s">
        <v>411</v>
      </c>
      <c r="C23" s="93">
        <v>0</v>
      </c>
      <c r="D23" s="2"/>
    </row>
    <row r="24" spans="1:4" ht="9.75" customHeight="1" x14ac:dyDescent="0.25">
      <c r="A24" s="102">
        <v>3242</v>
      </c>
      <c r="B24" s="103" t="s">
        <v>412</v>
      </c>
      <c r="C24" s="93">
        <v>0</v>
      </c>
      <c r="D24" s="2"/>
    </row>
    <row r="25" spans="1:4" ht="9.75" customHeight="1" x14ac:dyDescent="0.25">
      <c r="A25" s="102">
        <v>3243</v>
      </c>
      <c r="B25" s="103" t="s">
        <v>413</v>
      </c>
      <c r="C25" s="93">
        <v>0</v>
      </c>
      <c r="D25" s="2"/>
    </row>
    <row r="26" spans="1:4" ht="9.75" customHeight="1" x14ac:dyDescent="0.25">
      <c r="A26" s="102">
        <v>3250</v>
      </c>
      <c r="B26" s="103" t="s">
        <v>414</v>
      </c>
      <c r="C26" s="93">
        <v>525961295.19999999</v>
      </c>
      <c r="D26" s="2"/>
    </row>
    <row r="27" spans="1:4" ht="9.75" customHeight="1" x14ac:dyDescent="0.25">
      <c r="A27" s="102">
        <v>3251</v>
      </c>
      <c r="B27" s="103" t="s">
        <v>415</v>
      </c>
      <c r="C27" s="93">
        <v>0</v>
      </c>
      <c r="D27" s="2"/>
    </row>
    <row r="28" spans="1:4" ht="9.75" customHeight="1" x14ac:dyDescent="0.25">
      <c r="A28" s="102">
        <v>3252</v>
      </c>
      <c r="B28" s="103" t="s">
        <v>416</v>
      </c>
      <c r="C28" s="93">
        <v>0</v>
      </c>
      <c r="D28" s="2"/>
    </row>
    <row r="29" spans="1:4" ht="9.75" customHeight="1" x14ac:dyDescent="0.25">
      <c r="A29" s="102">
        <v>3253</v>
      </c>
      <c r="B29" s="103" t="s">
        <v>417</v>
      </c>
      <c r="C29" s="93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515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3"/>
  <sheetViews>
    <sheetView showGridLines="0" topLeftCell="A23" workbookViewId="0">
      <selection activeCell="C49" sqref="C49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85" t="s">
        <v>513</v>
      </c>
      <c r="B1" s="185"/>
      <c r="C1" s="185"/>
      <c r="D1" s="185"/>
      <c r="E1" s="86"/>
    </row>
    <row r="2" spans="1:12" ht="11.25" customHeight="1" x14ac:dyDescent="0.25">
      <c r="A2" s="185" t="s">
        <v>418</v>
      </c>
      <c r="B2" s="185"/>
      <c r="C2" s="185"/>
      <c r="D2" s="185"/>
      <c r="E2" s="86"/>
    </row>
    <row r="3" spans="1:12" ht="11.25" customHeight="1" x14ac:dyDescent="0.25">
      <c r="A3" s="185" t="str">
        <f>'Notas a los Edos Financieros'!A3</f>
        <v>Del 01 de enero al 30 de septiembre de 2026</v>
      </c>
      <c r="B3" s="185"/>
      <c r="C3" s="185"/>
      <c r="D3" s="185"/>
      <c r="E3" s="86"/>
    </row>
    <row r="4" spans="1:12" ht="11.25" customHeight="1" x14ac:dyDescent="0.25">
      <c r="A4" s="185" t="s">
        <v>0</v>
      </c>
      <c r="B4" s="185"/>
      <c r="C4" s="185"/>
      <c r="D4" s="185"/>
      <c r="E4" s="86"/>
    </row>
    <row r="5" spans="1:12" ht="9.75" customHeight="1" x14ac:dyDescent="0.25">
      <c r="A5" s="83" t="s">
        <v>48</v>
      </c>
      <c r="B5" s="28"/>
      <c r="C5" s="28"/>
      <c r="D5" s="28"/>
      <c r="E5" s="87"/>
    </row>
    <row r="6" spans="1:12" ht="9.75" customHeight="1" x14ac:dyDescent="0.25">
      <c r="A6" s="2"/>
      <c r="B6" s="2"/>
      <c r="C6" s="2"/>
      <c r="D6" s="2"/>
      <c r="E6" s="88"/>
    </row>
    <row r="7" spans="1:12" x14ac:dyDescent="0.25">
      <c r="A7" s="89" t="s">
        <v>419</v>
      </c>
      <c r="B7" s="90"/>
      <c r="C7" s="90"/>
      <c r="D7" s="90"/>
      <c r="E7" s="88"/>
      <c r="F7" s="2"/>
      <c r="G7" s="2"/>
      <c r="H7" s="2"/>
      <c r="I7" s="2"/>
      <c r="J7" s="2"/>
      <c r="K7" s="2"/>
      <c r="L7" s="2"/>
    </row>
    <row r="8" spans="1:12" x14ac:dyDescent="0.25">
      <c r="A8" s="91" t="s">
        <v>49</v>
      </c>
      <c r="B8" s="91" t="s">
        <v>50</v>
      </c>
      <c r="C8" s="84">
        <v>2026</v>
      </c>
      <c r="D8" s="84">
        <v>2025</v>
      </c>
      <c r="E8" s="88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92">
        <v>1187550</v>
      </c>
      <c r="D9" s="92">
        <v>1152550</v>
      </c>
      <c r="E9" s="88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92">
        <v>489682613.08999997</v>
      </c>
      <c r="D10" s="92">
        <v>248136075.56999999</v>
      </c>
      <c r="E10" s="88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92">
        <v>0</v>
      </c>
      <c r="D11" s="92">
        <v>0</v>
      </c>
      <c r="E11" s="88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92">
        <v>210496406.77000001</v>
      </c>
      <c r="D12" s="92">
        <v>65697315.939999998</v>
      </c>
      <c r="E12" s="88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92">
        <v>0</v>
      </c>
      <c r="D13" s="92">
        <v>0</v>
      </c>
      <c r="E13" s="88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93">
        <v>0</v>
      </c>
      <c r="D14" s="93">
        <v>0</v>
      </c>
      <c r="E14" s="88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93">
        <v>0</v>
      </c>
      <c r="D15" s="93">
        <v>0</v>
      </c>
      <c r="E15" s="88"/>
      <c r="F15" s="2"/>
      <c r="G15" s="2"/>
      <c r="H15" s="2"/>
      <c r="I15" s="2"/>
      <c r="J15" s="2"/>
      <c r="K15" s="2"/>
      <c r="L15" s="2"/>
    </row>
    <row r="16" spans="1:12" x14ac:dyDescent="0.25">
      <c r="A16" s="7">
        <v>1110</v>
      </c>
      <c r="B16" s="8" t="s">
        <v>425</v>
      </c>
      <c r="C16" s="94">
        <f>+SUM(C9:C15)</f>
        <v>701366569.86000001</v>
      </c>
      <c r="D16" s="94">
        <f>+SUM(D9:D15)</f>
        <v>314985941.50999999</v>
      </c>
      <c r="E16" s="88"/>
      <c r="F16" s="2"/>
      <c r="G16" s="2"/>
      <c r="H16" s="2"/>
      <c r="I16" s="2"/>
      <c r="J16" s="2"/>
      <c r="K16" s="2"/>
      <c r="L16" s="2"/>
    </row>
    <row r="17" spans="1:12" x14ac:dyDescent="0.25">
      <c r="C17" s="41"/>
      <c r="D17" s="41"/>
      <c r="E17" s="88"/>
      <c r="F17" s="2"/>
      <c r="G17" s="2"/>
      <c r="H17" s="2"/>
      <c r="I17" s="2"/>
      <c r="J17" s="2"/>
      <c r="K17" s="2"/>
      <c r="L17" s="2"/>
    </row>
    <row r="18" spans="1:12" x14ac:dyDescent="0.25">
      <c r="E18" s="88"/>
      <c r="F18" s="2"/>
      <c r="G18" s="2"/>
      <c r="H18" s="2"/>
      <c r="I18" s="2"/>
      <c r="J18" s="2"/>
      <c r="K18" s="2"/>
      <c r="L18" s="2"/>
    </row>
    <row r="19" spans="1:12" x14ac:dyDescent="0.25">
      <c r="A19" s="89" t="s">
        <v>426</v>
      </c>
      <c r="B19" s="90"/>
      <c r="C19" s="90"/>
      <c r="D19" s="90"/>
      <c r="E19" s="88"/>
      <c r="F19" s="2"/>
      <c r="G19" s="2"/>
      <c r="H19" s="2"/>
      <c r="I19" s="2"/>
      <c r="J19" s="2"/>
      <c r="K19" s="2"/>
      <c r="L19" s="2"/>
    </row>
    <row r="20" spans="1:12" x14ac:dyDescent="0.25">
      <c r="A20" s="91" t="s">
        <v>49</v>
      </c>
      <c r="B20" s="91" t="s">
        <v>50</v>
      </c>
      <c r="C20" s="84">
        <v>2026</v>
      </c>
      <c r="D20" s="84">
        <v>2025</v>
      </c>
      <c r="E20" s="88"/>
      <c r="F20" s="2"/>
      <c r="G20" s="2"/>
      <c r="H20" s="2"/>
      <c r="I20" s="2"/>
      <c r="J20" s="2"/>
      <c r="K20" s="2"/>
      <c r="L20" s="2"/>
    </row>
    <row r="21" spans="1:12" x14ac:dyDescent="0.25">
      <c r="A21" s="7">
        <v>1230</v>
      </c>
      <c r="B21" s="9" t="s">
        <v>293</v>
      </c>
      <c r="C21" s="94">
        <f>+SUM(C22:C28)</f>
        <v>596339904.05000007</v>
      </c>
      <c r="D21" s="94">
        <f>+SUM(D22:D28)</f>
        <v>544821263.94000006</v>
      </c>
      <c r="E21" s="88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93">
        <v>0</v>
      </c>
      <c r="D22" s="93">
        <v>0</v>
      </c>
      <c r="E22" s="88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93">
        <v>0</v>
      </c>
      <c r="D23" s="93">
        <v>0</v>
      </c>
      <c r="E23" s="88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93">
        <v>0</v>
      </c>
      <c r="D24" s="93">
        <v>0</v>
      </c>
      <c r="E24" s="88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93">
        <v>0</v>
      </c>
      <c r="D25" s="93">
        <v>0</v>
      </c>
      <c r="E25" s="88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93">
        <v>584187217.72000003</v>
      </c>
      <c r="D26" s="93">
        <v>544176459.09000003</v>
      </c>
      <c r="E26" s="88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93">
        <v>12152686.33</v>
      </c>
      <c r="D27" s="93">
        <v>644804.85</v>
      </c>
      <c r="E27" s="88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93">
        <v>0</v>
      </c>
      <c r="D28" s="93">
        <v>0</v>
      </c>
      <c r="E28" s="88"/>
      <c r="F28" s="2"/>
      <c r="G28" s="2"/>
      <c r="H28" s="2"/>
      <c r="I28" s="2"/>
      <c r="J28" s="2"/>
      <c r="K28" s="2"/>
      <c r="L28" s="2"/>
    </row>
    <row r="29" spans="1:12" x14ac:dyDescent="0.25">
      <c r="A29" s="7">
        <v>1240</v>
      </c>
      <c r="B29" s="9" t="s">
        <v>301</v>
      </c>
      <c r="C29" s="94">
        <f>+SUM(C30:C37)</f>
        <v>11374334.32</v>
      </c>
      <c r="D29" s="94">
        <f>+SUM(D30:D37)</f>
        <v>107860234.60999998</v>
      </c>
      <c r="E29" s="88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93">
        <v>4538593.4800000004</v>
      </c>
      <c r="D30" s="93">
        <v>33196987.460000001</v>
      </c>
      <c r="E30" s="88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93">
        <v>35598.239999999998</v>
      </c>
      <c r="D31" s="93">
        <v>6954876.2999999998</v>
      </c>
      <c r="E31" s="88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93">
        <v>0</v>
      </c>
      <c r="D32" s="93">
        <v>428758.61</v>
      </c>
      <c r="E32" s="95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93">
        <v>2331737.6</v>
      </c>
      <c r="D33" s="93">
        <v>31054226.449999999</v>
      </c>
      <c r="E33" s="88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93">
        <v>0</v>
      </c>
      <c r="D34" s="93">
        <v>0</v>
      </c>
      <c r="E34" s="88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93">
        <v>4468405</v>
      </c>
      <c r="D35" s="93">
        <v>36225385.789999999</v>
      </c>
      <c r="E35" s="88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93">
        <v>0</v>
      </c>
      <c r="D36" s="93">
        <v>0</v>
      </c>
      <c r="E36" s="95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93">
        <v>0</v>
      </c>
      <c r="D37" s="93">
        <v>0</v>
      </c>
      <c r="E37" s="88"/>
      <c r="F37" s="2"/>
      <c r="G37" s="2"/>
      <c r="H37" s="2"/>
      <c r="I37" s="2"/>
      <c r="J37" s="2"/>
      <c r="K37" s="2"/>
      <c r="L37" s="2"/>
    </row>
    <row r="38" spans="1:12" x14ac:dyDescent="0.25">
      <c r="A38" s="7">
        <v>1250</v>
      </c>
      <c r="B38" s="9" t="s">
        <v>315</v>
      </c>
      <c r="C38" s="94">
        <f>+SUM(C39:C43)</f>
        <v>0</v>
      </c>
      <c r="D38" s="94">
        <f>+SUM(D39:D43)</f>
        <v>3195037.88</v>
      </c>
      <c r="E38" s="88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93">
        <v>0</v>
      </c>
      <c r="D39" s="93">
        <v>3195037.88</v>
      </c>
      <c r="E39" s="88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93">
        <v>0</v>
      </c>
      <c r="D40" s="93">
        <v>0</v>
      </c>
      <c r="E40" s="88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93">
        <v>0</v>
      </c>
      <c r="D41" s="93">
        <v>0</v>
      </c>
      <c r="E41" s="88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93">
        <v>0</v>
      </c>
      <c r="D42" s="93">
        <v>0</v>
      </c>
      <c r="E42" s="88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93">
        <v>0</v>
      </c>
      <c r="D43" s="93">
        <v>0</v>
      </c>
      <c r="E43" s="88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8" t="s">
        <v>427</v>
      </c>
      <c r="C44" s="94">
        <f>C21+C29+C38</f>
        <v>607714238.37000012</v>
      </c>
      <c r="D44" s="94">
        <f t="shared" ref="D44" si="0">D21+D29+D38</f>
        <v>655876536.43000007</v>
      </c>
      <c r="E44" s="88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88"/>
      <c r="F45" s="2"/>
      <c r="G45" s="2"/>
      <c r="H45" s="2"/>
      <c r="I45" s="2"/>
      <c r="J45" s="2"/>
      <c r="K45" s="2"/>
      <c r="L45" s="2"/>
    </row>
    <row r="46" spans="1:12" x14ac:dyDescent="0.25">
      <c r="A46" s="82" t="s">
        <v>428</v>
      </c>
      <c r="B46" s="28"/>
      <c r="C46" s="28"/>
      <c r="D46" s="28"/>
      <c r="E46" s="88"/>
      <c r="F46" s="2"/>
      <c r="G46" s="2"/>
      <c r="H46" s="2"/>
      <c r="I46" s="2"/>
      <c r="J46" s="2"/>
      <c r="K46" s="2"/>
      <c r="L46" s="2"/>
    </row>
    <row r="47" spans="1:12" x14ac:dyDescent="0.25">
      <c r="A47" s="96" t="s">
        <v>49</v>
      </c>
      <c r="B47" s="96" t="s">
        <v>50</v>
      </c>
      <c r="C47" s="84">
        <v>2026</v>
      </c>
      <c r="D47" s="84">
        <v>2025</v>
      </c>
      <c r="E47" s="88"/>
      <c r="F47" s="2"/>
      <c r="G47" s="2"/>
      <c r="H47" s="2"/>
      <c r="I47" s="2"/>
      <c r="J47" s="2"/>
      <c r="K47" s="2"/>
      <c r="L47" s="2"/>
    </row>
    <row r="48" spans="1:12" x14ac:dyDescent="0.25">
      <c r="A48" s="7">
        <v>3210</v>
      </c>
      <c r="B48" s="9" t="s">
        <v>429</v>
      </c>
      <c r="C48" s="94">
        <v>977223359.71000099</v>
      </c>
      <c r="D48" s="94">
        <v>504552575.69999886</v>
      </c>
      <c r="E48" s="88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8" t="s">
        <v>430</v>
      </c>
      <c r="C49" s="94">
        <f>+C50+C62+C90+C93+C99</f>
        <v>321826884.22000045</v>
      </c>
      <c r="D49" s="94">
        <f>+D50+D62+D90+D93+D99</f>
        <v>394323756.68999964</v>
      </c>
      <c r="E49" s="88"/>
      <c r="F49" s="2"/>
      <c r="G49" s="2"/>
      <c r="H49" s="2"/>
      <c r="I49" s="2"/>
      <c r="J49" s="2"/>
      <c r="K49" s="2"/>
      <c r="L49" s="2"/>
    </row>
    <row r="50" spans="1:12" x14ac:dyDescent="0.25">
      <c r="A50" s="7">
        <v>5400</v>
      </c>
      <c r="B50" s="9" t="s">
        <v>195</v>
      </c>
      <c r="C50" s="94">
        <f>+C51+C53+C55+C57+C59</f>
        <v>20212833.699999999</v>
      </c>
      <c r="D50" s="94">
        <f>+D51+D53+D55+D57+D59</f>
        <v>8579910.3300000001</v>
      </c>
      <c r="E50" s="88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94">
        <f>+SUM(C52)</f>
        <v>20212833.699999999</v>
      </c>
      <c r="D51" s="94">
        <f>+SUM(D52)</f>
        <v>8579910.3300000001</v>
      </c>
      <c r="E51" s="88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92">
        <v>20212833.699999999</v>
      </c>
      <c r="D52" s="92">
        <v>8579910.3300000001</v>
      </c>
      <c r="E52" s="88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93">
        <v>0</v>
      </c>
      <c r="D53" s="94">
        <f>+D54</f>
        <v>0</v>
      </c>
      <c r="E53" s="88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93">
        <v>0</v>
      </c>
      <c r="D54" s="93">
        <v>0</v>
      </c>
      <c r="E54" s="88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93">
        <v>0</v>
      </c>
      <c r="D55" s="94">
        <f>+D56</f>
        <v>0</v>
      </c>
      <c r="E55" s="88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93">
        <v>0</v>
      </c>
      <c r="D56" s="93">
        <v>0</v>
      </c>
      <c r="E56" s="88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93">
        <v>0</v>
      </c>
      <c r="D57" s="94">
        <f>+SUM(D58)</f>
        <v>0</v>
      </c>
      <c r="E57" s="88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93">
        <v>0</v>
      </c>
      <c r="D58" s="93">
        <v>0</v>
      </c>
      <c r="E58" s="88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93">
        <v>0</v>
      </c>
      <c r="D59" s="94">
        <f>+SUM(D60:D61)</f>
        <v>0</v>
      </c>
      <c r="E59" s="88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93">
        <v>0</v>
      </c>
      <c r="D60" s="93">
        <v>0</v>
      </c>
      <c r="E60" s="88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93">
        <v>0</v>
      </c>
      <c r="D61" s="93">
        <v>0</v>
      </c>
      <c r="E61" s="88"/>
      <c r="F61" s="2"/>
      <c r="G61" s="2"/>
      <c r="H61" s="2"/>
      <c r="I61" s="2"/>
      <c r="J61" s="2"/>
      <c r="K61" s="2"/>
      <c r="L61" s="2"/>
    </row>
    <row r="62" spans="1:12" x14ac:dyDescent="0.25">
      <c r="A62" s="7">
        <v>5500</v>
      </c>
      <c r="B62" s="9" t="s">
        <v>209</v>
      </c>
      <c r="C62" s="94">
        <f>+C63+C72+C75+C81</f>
        <v>59985710.200000003</v>
      </c>
      <c r="D62" s="94">
        <f>+D63+D72+D75+D81</f>
        <v>71037594.620000005</v>
      </c>
      <c r="E62" s="88"/>
      <c r="F62" s="2"/>
      <c r="G62" s="2"/>
      <c r="H62" s="2"/>
      <c r="I62" s="2"/>
      <c r="J62" s="2"/>
      <c r="K62" s="2"/>
      <c r="L62" s="2"/>
    </row>
    <row r="63" spans="1:12" x14ac:dyDescent="0.25">
      <c r="A63" s="7">
        <v>5510</v>
      </c>
      <c r="B63" s="9" t="s">
        <v>210</v>
      </c>
      <c r="C63" s="94">
        <f>SUM(C64:C71)</f>
        <v>59985710.200000003</v>
      </c>
      <c r="D63" s="94">
        <f>+SUM(D64:D71)</f>
        <v>71037594.620000005</v>
      </c>
      <c r="E63" s="88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93">
        <v>0</v>
      </c>
      <c r="D64" s="93">
        <v>0</v>
      </c>
      <c r="E64" s="88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93">
        <v>0</v>
      </c>
      <c r="D65" s="93">
        <v>0</v>
      </c>
      <c r="E65" s="88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93">
        <v>0</v>
      </c>
      <c r="D66" s="93">
        <v>0</v>
      </c>
      <c r="E66" s="88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93">
        <v>0</v>
      </c>
      <c r="D67" s="93">
        <v>0</v>
      </c>
      <c r="E67" s="88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93">
        <v>59456350.850000009</v>
      </c>
      <c r="D68" s="93">
        <v>70287943.670000002</v>
      </c>
      <c r="E68" s="88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93">
        <v>152129.29999999999</v>
      </c>
      <c r="D69" s="93">
        <v>202839.2</v>
      </c>
      <c r="E69" s="88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93">
        <v>377230.05</v>
      </c>
      <c r="D70" s="93">
        <v>546811.75</v>
      </c>
      <c r="E70" s="88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93">
        <v>0</v>
      </c>
      <c r="D71" s="93">
        <v>0</v>
      </c>
      <c r="E71" s="88"/>
      <c r="F71" s="2"/>
      <c r="G71" s="2"/>
      <c r="H71" s="2"/>
      <c r="I71" s="2"/>
      <c r="J71" s="2"/>
      <c r="K71" s="2"/>
      <c r="L71" s="2"/>
    </row>
    <row r="72" spans="1:12" x14ac:dyDescent="0.25">
      <c r="A72" s="7">
        <v>5520</v>
      </c>
      <c r="B72" s="9" t="s">
        <v>219</v>
      </c>
      <c r="C72" s="94">
        <f>SUM(C73:C74)</f>
        <v>0</v>
      </c>
      <c r="D72" s="94">
        <f>+SUM(D73:D74)</f>
        <v>0</v>
      </c>
      <c r="E72" s="88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92">
        <v>0</v>
      </c>
      <c r="D73" s="93">
        <v>0</v>
      </c>
      <c r="E73" s="88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92">
        <v>0</v>
      </c>
      <c r="D74" s="93">
        <v>0</v>
      </c>
      <c r="E74" s="88"/>
      <c r="F74" s="2"/>
      <c r="G74" s="2"/>
      <c r="H74" s="2"/>
      <c r="I74" s="2"/>
      <c r="J74" s="2"/>
      <c r="K74" s="2"/>
      <c r="L74" s="2"/>
    </row>
    <row r="75" spans="1:12" x14ac:dyDescent="0.25">
      <c r="A75" s="7">
        <v>5530</v>
      </c>
      <c r="B75" s="9" t="s">
        <v>222</v>
      </c>
      <c r="C75" s="97">
        <f>SUM(C76:C80)</f>
        <v>0</v>
      </c>
      <c r="D75" s="94">
        <f>+SUM(D76:D80)</f>
        <v>0</v>
      </c>
      <c r="E75" s="88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92">
        <v>0</v>
      </c>
      <c r="D76" s="93">
        <v>0</v>
      </c>
      <c r="E76" s="88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92">
        <v>0</v>
      </c>
      <c r="D77" s="93">
        <v>0</v>
      </c>
      <c r="E77" s="88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92">
        <v>0</v>
      </c>
      <c r="D78" s="93">
        <v>0</v>
      </c>
      <c r="E78" s="88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92">
        <v>0</v>
      </c>
      <c r="D79" s="93">
        <v>0</v>
      </c>
      <c r="E79" s="88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92">
        <v>0</v>
      </c>
      <c r="D80" s="93">
        <v>0</v>
      </c>
      <c r="E80" s="88"/>
      <c r="F80" s="2"/>
      <c r="G80" s="2"/>
      <c r="H80" s="2"/>
      <c r="I80" s="2"/>
      <c r="J80" s="2"/>
      <c r="K80" s="2"/>
      <c r="L80" s="2"/>
    </row>
    <row r="81" spans="1:12" x14ac:dyDescent="0.25">
      <c r="A81" s="7">
        <v>5590</v>
      </c>
      <c r="B81" s="9" t="s">
        <v>228</v>
      </c>
      <c r="C81" s="94">
        <f>SUM(C82:C89)</f>
        <v>0</v>
      </c>
      <c r="D81" s="94">
        <f>+SUM(D82:D89)</f>
        <v>0</v>
      </c>
      <c r="E81" s="88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93">
        <v>0</v>
      </c>
      <c r="D82" s="93">
        <v>0</v>
      </c>
      <c r="E82" s="88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93">
        <v>0</v>
      </c>
      <c r="D83" s="93">
        <v>0</v>
      </c>
      <c r="E83" s="88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93">
        <v>0</v>
      </c>
      <c r="D84" s="93">
        <v>0</v>
      </c>
      <c r="E84" s="88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93">
        <v>0</v>
      </c>
      <c r="D85" s="93">
        <v>0</v>
      </c>
      <c r="E85" s="88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93">
        <v>0</v>
      </c>
      <c r="D86" s="93">
        <v>0</v>
      </c>
      <c r="E86" s="88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93">
        <v>0</v>
      </c>
      <c r="D87" s="93">
        <v>0</v>
      </c>
      <c r="E87" s="88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93">
        <v>0</v>
      </c>
      <c r="D88" s="93">
        <v>0</v>
      </c>
      <c r="E88" s="88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93">
        <v>0</v>
      </c>
      <c r="D89" s="93">
        <v>0</v>
      </c>
      <c r="E89" s="88"/>
      <c r="F89" s="2"/>
      <c r="G89" s="2"/>
      <c r="H89" s="2"/>
      <c r="I89" s="2"/>
      <c r="J89" s="2"/>
      <c r="K89" s="2"/>
      <c r="L89" s="2"/>
    </row>
    <row r="90" spans="1:12" x14ac:dyDescent="0.25">
      <c r="A90" s="7">
        <v>5600</v>
      </c>
      <c r="B90" s="9" t="s">
        <v>237</v>
      </c>
      <c r="C90" s="94">
        <f>+C91</f>
        <v>5879457.3700000001</v>
      </c>
      <c r="D90" s="94">
        <f>+D91</f>
        <v>1145255.8700000001</v>
      </c>
      <c r="E90" s="88"/>
      <c r="F90" s="2"/>
      <c r="G90" s="2"/>
      <c r="H90" s="2"/>
      <c r="I90" s="2"/>
      <c r="J90" s="2"/>
      <c r="K90" s="2"/>
      <c r="L90" s="2"/>
    </row>
    <row r="91" spans="1:12" x14ac:dyDescent="0.25">
      <c r="A91" s="7">
        <v>5610</v>
      </c>
      <c r="B91" s="9" t="s">
        <v>238</v>
      </c>
      <c r="C91" s="94">
        <f>+C92</f>
        <v>5879457.3700000001</v>
      </c>
      <c r="D91" s="94">
        <f>+D92</f>
        <v>1145255.8700000001</v>
      </c>
      <c r="E91" s="88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93">
        <v>5879457.3700000001</v>
      </c>
      <c r="D92" s="93">
        <v>1145255.8700000001</v>
      </c>
      <c r="E92" s="88"/>
      <c r="F92" s="2"/>
      <c r="G92" s="2"/>
      <c r="H92" s="2"/>
      <c r="I92" s="2"/>
      <c r="J92" s="2"/>
      <c r="K92" s="2"/>
      <c r="L92" s="2"/>
    </row>
    <row r="93" spans="1:12" x14ac:dyDescent="0.25">
      <c r="A93" s="7">
        <v>2110</v>
      </c>
      <c r="B93" s="10" t="s">
        <v>437</v>
      </c>
      <c r="C93" s="94">
        <f>+SUM(C94:C98)</f>
        <v>235748882.95000044</v>
      </c>
      <c r="D93" s="94">
        <f>+SUM(D94:D98)</f>
        <v>313560995.86999965</v>
      </c>
      <c r="E93" s="88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158">
        <v>1614670.1100001335</v>
      </c>
      <c r="D94" s="93">
        <v>30452177.139999866</v>
      </c>
      <c r="E94" s="88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158">
        <v>28250405.430000007</v>
      </c>
      <c r="D95" s="93">
        <v>72820717.24999994</v>
      </c>
      <c r="E95" s="88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158">
        <v>148072761.1900003</v>
      </c>
      <c r="D96" s="93">
        <v>170898301.15999985</v>
      </c>
      <c r="E96" s="88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158">
        <v>57811046.219999999</v>
      </c>
      <c r="D97" s="93">
        <v>39389800.319999978</v>
      </c>
      <c r="E97" s="88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92">
        <v>0</v>
      </c>
      <c r="D98" s="93">
        <v>0</v>
      </c>
      <c r="E98" s="88"/>
      <c r="F98" s="2"/>
      <c r="G98" s="2"/>
      <c r="H98" s="2"/>
      <c r="I98" s="2"/>
      <c r="J98" s="2"/>
      <c r="K98" s="2"/>
      <c r="L98" s="2"/>
    </row>
    <row r="99" spans="1:12" x14ac:dyDescent="0.25">
      <c r="A99" s="7">
        <v>5120</v>
      </c>
      <c r="B99" s="10" t="s">
        <v>278</v>
      </c>
      <c r="C99" s="94">
        <f>+C100</f>
        <v>0</v>
      </c>
      <c r="D99" s="94">
        <f>+D100</f>
        <v>0</v>
      </c>
      <c r="E99" s="88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92">
        <v>0</v>
      </c>
      <c r="D100" s="92">
        <v>0</v>
      </c>
      <c r="E100" s="88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8" t="s">
        <v>443</v>
      </c>
      <c r="C101" s="94">
        <f>+C102+C124+C134+C106</f>
        <v>0</v>
      </c>
      <c r="D101" s="94">
        <f>+D102+D124+D134</f>
        <v>0</v>
      </c>
      <c r="E101" s="88"/>
      <c r="F101" s="2"/>
      <c r="G101" s="2"/>
      <c r="H101" s="2"/>
      <c r="I101" s="2"/>
      <c r="J101" s="2"/>
      <c r="K101" s="2"/>
      <c r="L101" s="2"/>
    </row>
    <row r="102" spans="1:12" x14ac:dyDescent="0.25">
      <c r="A102" s="7">
        <v>4300</v>
      </c>
      <c r="B102" s="8" t="s">
        <v>111</v>
      </c>
      <c r="C102" s="93">
        <v>0</v>
      </c>
      <c r="D102" s="94">
        <f>+D103+D106+D112+D114+D116</f>
        <v>0</v>
      </c>
      <c r="E102" s="88"/>
      <c r="F102" s="2"/>
      <c r="G102" s="2"/>
      <c r="H102" s="2"/>
      <c r="I102" s="2"/>
      <c r="J102" s="2"/>
      <c r="K102" s="2"/>
      <c r="L102" s="2"/>
    </row>
    <row r="103" spans="1:12" s="42" customFormat="1" x14ac:dyDescent="0.25">
      <c r="A103" s="7">
        <v>4310</v>
      </c>
      <c r="B103" s="8" t="s">
        <v>112</v>
      </c>
      <c r="C103" s="94">
        <v>0</v>
      </c>
      <c r="D103" s="94">
        <f>+SUM(D104:D105)</f>
        <v>0</v>
      </c>
      <c r="E103" s="98"/>
      <c r="F103" s="9"/>
      <c r="G103" s="9"/>
      <c r="H103" s="9"/>
      <c r="I103" s="9"/>
      <c r="J103" s="9"/>
      <c r="K103" s="9"/>
      <c r="L103" s="9"/>
    </row>
    <row r="104" spans="1:12" x14ac:dyDescent="0.25">
      <c r="A104" s="3">
        <v>4311</v>
      </c>
      <c r="B104" s="11" t="s">
        <v>113</v>
      </c>
      <c r="C104" s="93">
        <v>0</v>
      </c>
      <c r="D104" s="93">
        <v>0</v>
      </c>
      <c r="E104" s="88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1" t="s">
        <v>114</v>
      </c>
      <c r="C105" s="93">
        <v>0</v>
      </c>
      <c r="D105" s="93">
        <v>0</v>
      </c>
      <c r="E105" s="88"/>
      <c r="F105" s="2"/>
      <c r="G105" s="2"/>
      <c r="H105" s="2"/>
      <c r="I105" s="2"/>
      <c r="J105" s="2"/>
      <c r="K105" s="2"/>
      <c r="L105" s="2"/>
    </row>
    <row r="106" spans="1:12" x14ac:dyDescent="0.25">
      <c r="A106" s="7">
        <v>4320</v>
      </c>
      <c r="B106" s="8" t="s">
        <v>115</v>
      </c>
      <c r="C106" s="94">
        <f>+SUM(C107:C111)</f>
        <v>0</v>
      </c>
      <c r="D106" s="94">
        <f>+SUM(D107:D111)</f>
        <v>0</v>
      </c>
      <c r="E106" s="88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1" t="s">
        <v>116</v>
      </c>
      <c r="C107" s="93">
        <v>0</v>
      </c>
      <c r="D107" s="93">
        <v>0</v>
      </c>
      <c r="E107" s="88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1" t="s">
        <v>117</v>
      </c>
      <c r="C108" s="93">
        <v>0</v>
      </c>
      <c r="D108" s="93">
        <v>0</v>
      </c>
      <c r="E108" s="88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1" t="s">
        <v>118</v>
      </c>
      <c r="C109" s="93">
        <v>0</v>
      </c>
      <c r="D109" s="93">
        <v>0</v>
      </c>
      <c r="E109" s="88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1" t="s">
        <v>119</v>
      </c>
      <c r="C110" s="93">
        <v>0</v>
      </c>
      <c r="D110" s="93">
        <v>0</v>
      </c>
      <c r="E110" s="88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1" t="s">
        <v>120</v>
      </c>
      <c r="C111" s="93">
        <v>0</v>
      </c>
      <c r="D111" s="93">
        <v>0</v>
      </c>
      <c r="E111" s="88"/>
      <c r="F111" s="2"/>
      <c r="G111" s="2"/>
      <c r="H111" s="2"/>
      <c r="I111" s="2"/>
      <c r="J111" s="2"/>
      <c r="K111" s="2"/>
      <c r="L111" s="2"/>
    </row>
    <row r="112" spans="1:12" x14ac:dyDescent="0.25">
      <c r="A112" s="7">
        <v>4330</v>
      </c>
      <c r="B112" s="8" t="s">
        <v>121</v>
      </c>
      <c r="C112" s="93">
        <f>+C113</f>
        <v>0</v>
      </c>
      <c r="D112" s="93">
        <f>+D113</f>
        <v>0</v>
      </c>
      <c r="E112" s="88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1" t="s">
        <v>121</v>
      </c>
      <c r="C113" s="93">
        <v>0</v>
      </c>
      <c r="D113" s="93">
        <v>0</v>
      </c>
      <c r="E113" s="88"/>
      <c r="F113" s="2"/>
      <c r="G113" s="2"/>
      <c r="H113" s="2"/>
      <c r="I113" s="2"/>
      <c r="J113" s="2"/>
      <c r="K113" s="2"/>
      <c r="L113" s="2"/>
    </row>
    <row r="114" spans="1:12" x14ac:dyDescent="0.25">
      <c r="A114" s="7">
        <v>4340</v>
      </c>
      <c r="B114" s="8" t="s">
        <v>122</v>
      </c>
      <c r="C114" s="94">
        <f>+C115</f>
        <v>0</v>
      </c>
      <c r="D114" s="94">
        <f>+D115</f>
        <v>0</v>
      </c>
      <c r="E114" s="88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1" t="s">
        <v>122</v>
      </c>
      <c r="C115" s="93">
        <v>0</v>
      </c>
      <c r="D115" s="93">
        <v>0</v>
      </c>
      <c r="E115" s="88"/>
      <c r="F115" s="2"/>
      <c r="G115" s="2"/>
      <c r="H115" s="2"/>
      <c r="I115" s="2"/>
      <c r="J115" s="2"/>
      <c r="K115" s="2"/>
      <c r="L115" s="2"/>
    </row>
    <row r="116" spans="1:12" x14ac:dyDescent="0.25">
      <c r="A116" s="7">
        <v>4390</v>
      </c>
      <c r="B116" s="8" t="s">
        <v>123</v>
      </c>
      <c r="C116" s="94">
        <f>+SUM(C117:C123)</f>
        <v>0</v>
      </c>
      <c r="D116" s="94">
        <f>+SUM(D117:D123)</f>
        <v>0</v>
      </c>
      <c r="E116" s="88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1" t="s">
        <v>124</v>
      </c>
      <c r="C117" s="93">
        <v>0</v>
      </c>
      <c r="D117" s="93">
        <v>0</v>
      </c>
      <c r="E117" s="88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1" t="s">
        <v>125</v>
      </c>
      <c r="C118" s="93">
        <v>0</v>
      </c>
      <c r="D118" s="93">
        <v>0</v>
      </c>
      <c r="E118" s="88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1" t="s">
        <v>126</v>
      </c>
      <c r="C119" s="93">
        <v>0</v>
      </c>
      <c r="D119" s="93">
        <v>0</v>
      </c>
      <c r="E119" s="88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1" t="s">
        <v>127</v>
      </c>
      <c r="C120" s="93">
        <v>0</v>
      </c>
      <c r="D120" s="93">
        <v>0</v>
      </c>
      <c r="E120" s="88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1" t="s">
        <v>128</v>
      </c>
      <c r="C121" s="93">
        <v>0</v>
      </c>
      <c r="D121" s="93">
        <v>0</v>
      </c>
      <c r="E121" s="88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1" t="s">
        <v>129</v>
      </c>
      <c r="C122" s="93">
        <v>0</v>
      </c>
      <c r="D122" s="93">
        <v>0</v>
      </c>
      <c r="E122" s="88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1" t="s">
        <v>123</v>
      </c>
      <c r="C123" s="93">
        <v>0</v>
      </c>
      <c r="D123" s="93">
        <v>0</v>
      </c>
      <c r="E123" s="88"/>
      <c r="F123" s="2"/>
      <c r="G123" s="2"/>
      <c r="H123" s="2"/>
      <c r="I123" s="2"/>
      <c r="J123" s="2"/>
      <c r="K123" s="2"/>
      <c r="L123" s="2"/>
    </row>
    <row r="124" spans="1:12" x14ac:dyDescent="0.25">
      <c r="A124" s="7">
        <v>1120</v>
      </c>
      <c r="B124" s="10" t="s">
        <v>444</v>
      </c>
      <c r="C124" s="94">
        <f>+SUM(C125:C133)</f>
        <v>0</v>
      </c>
      <c r="D124" s="94">
        <f>+SUM(D125:D133)</f>
        <v>0</v>
      </c>
      <c r="E124" s="88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93">
        <v>0</v>
      </c>
      <c r="D125" s="93">
        <v>0</v>
      </c>
      <c r="E125" s="88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93">
        <v>0</v>
      </c>
      <c r="D126" s="93">
        <v>0</v>
      </c>
      <c r="E126" s="88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93">
        <v>0</v>
      </c>
      <c r="D127" s="93">
        <v>0</v>
      </c>
      <c r="E127" s="88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93">
        <v>0</v>
      </c>
      <c r="D128" s="93">
        <v>0</v>
      </c>
      <c r="E128" s="88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93">
        <v>0</v>
      </c>
      <c r="D129" s="93">
        <v>0</v>
      </c>
      <c r="E129" s="88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93">
        <v>0</v>
      </c>
      <c r="D130" s="93">
        <v>0</v>
      </c>
      <c r="E130" s="88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93">
        <v>0</v>
      </c>
      <c r="D131" s="93">
        <v>0</v>
      </c>
      <c r="E131" s="88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93">
        <v>0</v>
      </c>
      <c r="D132" s="93">
        <v>0</v>
      </c>
      <c r="E132" s="88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93">
        <v>0</v>
      </c>
      <c r="D133" s="93">
        <v>0</v>
      </c>
      <c r="E133" s="88"/>
      <c r="F133" s="2"/>
      <c r="G133" s="2"/>
      <c r="H133" s="2"/>
      <c r="I133" s="2"/>
      <c r="J133" s="2"/>
      <c r="K133" s="2"/>
      <c r="L133" s="2"/>
    </row>
    <row r="134" spans="1:12" x14ac:dyDescent="0.25">
      <c r="A134" s="7">
        <v>5120</v>
      </c>
      <c r="B134" s="10" t="s">
        <v>278</v>
      </c>
      <c r="C134" s="94">
        <f>+C135</f>
        <v>0</v>
      </c>
      <c r="D134" s="94">
        <f>+D135</f>
        <v>0</v>
      </c>
      <c r="E134" s="88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93">
        <v>0</v>
      </c>
      <c r="D135" s="93">
        <v>0</v>
      </c>
      <c r="E135" s="88"/>
      <c r="F135" s="2"/>
      <c r="G135" s="2"/>
      <c r="H135" s="2"/>
      <c r="I135" s="2"/>
      <c r="J135" s="2"/>
      <c r="K135" s="2"/>
      <c r="L135" s="2"/>
    </row>
    <row r="136" spans="1:12" x14ac:dyDescent="0.25">
      <c r="A136" s="7">
        <v>4150</v>
      </c>
      <c r="B136" s="10" t="s">
        <v>80</v>
      </c>
      <c r="C136" s="94">
        <f>C137</f>
        <v>0</v>
      </c>
      <c r="D136" s="94">
        <f>D137</f>
        <v>0</v>
      </c>
      <c r="E136" s="88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93">
        <v>0</v>
      </c>
      <c r="D137" s="99">
        <v>0</v>
      </c>
      <c r="E137" s="88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2" t="s">
        <v>455</v>
      </c>
      <c r="C138" s="94">
        <f>C48+C49-C101</f>
        <v>1299050243.9300015</v>
      </c>
      <c r="D138" s="97">
        <f>D48+D49-D101</f>
        <v>898876332.38999844</v>
      </c>
      <c r="E138" s="100"/>
    </row>
    <row r="139" spans="1:12" x14ac:dyDescent="0.25">
      <c r="A139" s="2"/>
      <c r="B139" s="2"/>
      <c r="C139" s="2"/>
      <c r="D139" s="2"/>
      <c r="E139" s="100"/>
    </row>
    <row r="140" spans="1:12" x14ac:dyDescent="0.25">
      <c r="A140" s="2" t="s">
        <v>515</v>
      </c>
      <c r="B140" s="2"/>
      <c r="C140" s="2"/>
      <c r="D140" s="2"/>
      <c r="E140" s="100"/>
    </row>
    <row r="141" spans="1:12" ht="15" customHeight="1" x14ac:dyDescent="0.25">
      <c r="C141" s="101"/>
      <c r="D141" s="101"/>
      <c r="E141" s="100"/>
    </row>
    <row r="142" spans="1:12" ht="15" customHeight="1" x14ac:dyDescent="0.25">
      <c r="C142" s="61"/>
      <c r="D142" s="61"/>
      <c r="E142" s="100"/>
    </row>
    <row r="143" spans="1:12" ht="15" customHeight="1" x14ac:dyDescent="0.25">
      <c r="C143" s="61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8" fitToHeight="2" orientation="portrait" r:id="rId1"/>
  <rowBreaks count="1" manualBreakCount="1">
    <brk id="80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workbookViewId="0">
      <selection activeCell="C21" sqref="C21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76" t="str">
        <f>ESF!A1</f>
        <v>Municipio de Chihuahua</v>
      </c>
      <c r="B1" s="160"/>
      <c r="C1" s="161"/>
    </row>
    <row r="2" spans="1:3" ht="11.25" customHeight="1" x14ac:dyDescent="0.25">
      <c r="A2" s="179" t="s">
        <v>456</v>
      </c>
      <c r="B2" s="163"/>
      <c r="C2" s="164"/>
    </row>
    <row r="3" spans="1:3" ht="11.25" customHeight="1" x14ac:dyDescent="0.25">
      <c r="A3" s="179" t="str">
        <f>ESF!A3</f>
        <v>Del 01 de enero al 30 de septiembre de 2026</v>
      </c>
      <c r="B3" s="163"/>
      <c r="C3" s="164"/>
    </row>
    <row r="4" spans="1:3" ht="18.75" customHeight="1" x14ac:dyDescent="0.25">
      <c r="A4" s="165" t="s">
        <v>457</v>
      </c>
      <c r="B4" s="166"/>
      <c r="C4" s="167"/>
    </row>
    <row r="5" spans="1:3" ht="9.75" customHeight="1" x14ac:dyDescent="0.25">
      <c r="A5" s="168" t="s">
        <v>458</v>
      </c>
      <c r="B5" s="169"/>
      <c r="C5" s="128">
        <v>2026</v>
      </c>
    </row>
    <row r="6" spans="1:3" x14ac:dyDescent="0.25">
      <c r="A6" s="13" t="s">
        <v>459</v>
      </c>
      <c r="B6" s="13"/>
      <c r="C6" s="62">
        <v>6450123308.5100002</v>
      </c>
    </row>
    <row r="7" spans="1:3" x14ac:dyDescent="0.25">
      <c r="A7" s="1"/>
      <c r="B7" s="14"/>
      <c r="C7" s="43"/>
    </row>
    <row r="8" spans="1:3" x14ac:dyDescent="0.25">
      <c r="A8" s="30" t="s">
        <v>460</v>
      </c>
      <c r="B8" s="30"/>
      <c r="C8" s="106">
        <f>SUM(C9:C14)</f>
        <v>0</v>
      </c>
    </row>
    <row r="9" spans="1:3" x14ac:dyDescent="0.25">
      <c r="A9" s="31" t="s">
        <v>461</v>
      </c>
      <c r="B9" s="15" t="s">
        <v>112</v>
      </c>
      <c r="C9" s="107">
        <v>0</v>
      </c>
    </row>
    <row r="10" spans="1:3" x14ac:dyDescent="0.25">
      <c r="A10" s="32" t="s">
        <v>462</v>
      </c>
      <c r="B10" s="16" t="s">
        <v>463</v>
      </c>
      <c r="C10" s="107">
        <v>0</v>
      </c>
    </row>
    <row r="11" spans="1:3" x14ac:dyDescent="0.25">
      <c r="A11" s="32" t="s">
        <v>464</v>
      </c>
      <c r="B11" s="16" t="s">
        <v>121</v>
      </c>
      <c r="C11" s="107">
        <v>0</v>
      </c>
    </row>
    <row r="12" spans="1:3" x14ac:dyDescent="0.25">
      <c r="A12" s="32" t="s">
        <v>465</v>
      </c>
      <c r="B12" s="16" t="s">
        <v>122</v>
      </c>
      <c r="C12" s="107">
        <v>0</v>
      </c>
    </row>
    <row r="13" spans="1:3" x14ac:dyDescent="0.25">
      <c r="A13" s="32" t="s">
        <v>466</v>
      </c>
      <c r="B13" s="16" t="s">
        <v>123</v>
      </c>
      <c r="C13" s="107">
        <v>0</v>
      </c>
    </row>
    <row r="14" spans="1:3" x14ac:dyDescent="0.25">
      <c r="A14" s="33" t="s">
        <v>467</v>
      </c>
      <c r="B14" s="17" t="s">
        <v>468</v>
      </c>
      <c r="C14" s="107">
        <v>0</v>
      </c>
    </row>
    <row r="15" spans="1:3" x14ac:dyDescent="0.25">
      <c r="A15" s="1"/>
      <c r="B15" s="18"/>
      <c r="C15" s="108"/>
    </row>
    <row r="16" spans="1:3" x14ac:dyDescent="0.25">
      <c r="A16" s="30" t="s">
        <v>469</v>
      </c>
      <c r="B16" s="14"/>
      <c r="C16" s="106">
        <f>SUM(C17:C19)</f>
        <v>500000000</v>
      </c>
    </row>
    <row r="17" spans="1:3" x14ac:dyDescent="0.25">
      <c r="A17" s="34">
        <v>3.1</v>
      </c>
      <c r="B17" s="16" t="s">
        <v>470</v>
      </c>
      <c r="C17" s="107">
        <v>0</v>
      </c>
    </row>
    <row r="18" spans="1:3" x14ac:dyDescent="0.25">
      <c r="A18" s="35">
        <v>3.2</v>
      </c>
      <c r="B18" s="16" t="s">
        <v>471</v>
      </c>
      <c r="C18" s="107">
        <v>500000000</v>
      </c>
    </row>
    <row r="19" spans="1:3" x14ac:dyDescent="0.25">
      <c r="A19" s="35">
        <v>3.3</v>
      </c>
      <c r="B19" s="17" t="s">
        <v>472</v>
      </c>
      <c r="C19" s="109">
        <v>0</v>
      </c>
    </row>
    <row r="20" spans="1:3" x14ac:dyDescent="0.25">
      <c r="A20" s="1"/>
      <c r="B20" s="17"/>
      <c r="C20" s="44"/>
    </row>
    <row r="21" spans="1:3" x14ac:dyDescent="0.25">
      <c r="A21" s="19" t="s">
        <v>473</v>
      </c>
      <c r="B21" s="19"/>
      <c r="C21" s="81">
        <f>C6+C8-C16</f>
        <v>5950123308.5100002</v>
      </c>
    </row>
    <row r="22" spans="1:3" x14ac:dyDescent="0.25">
      <c r="A22" s="1"/>
      <c r="B22" s="1"/>
      <c r="C22" s="1"/>
    </row>
    <row r="23" spans="1:3" x14ac:dyDescent="0.25">
      <c r="A23" s="1" t="s">
        <v>515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zoomScaleNormal="100" workbookViewId="0">
      <selection activeCell="C40" sqref="C40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59" t="str">
        <f>ESF!A1</f>
        <v>Municipio de Chihuahua</v>
      </c>
      <c r="B1" s="160"/>
      <c r="C1" s="161"/>
    </row>
    <row r="2" spans="1:3" ht="11.25" customHeight="1" x14ac:dyDescent="0.25">
      <c r="A2" s="162" t="s">
        <v>474</v>
      </c>
      <c r="B2" s="163"/>
      <c r="C2" s="164"/>
    </row>
    <row r="3" spans="1:3" ht="11.25" customHeight="1" x14ac:dyDescent="0.25">
      <c r="A3" s="162" t="str">
        <f>ESF!A3</f>
        <v>Del 01 de enero al 30 de septiembre de 2026</v>
      </c>
      <c r="B3" s="163"/>
      <c r="C3" s="164"/>
    </row>
    <row r="4" spans="1:3" ht="15.75" customHeight="1" x14ac:dyDescent="0.25">
      <c r="A4" s="165" t="s">
        <v>457</v>
      </c>
      <c r="B4" s="166"/>
      <c r="C4" s="167"/>
    </row>
    <row r="5" spans="1:3" ht="11.25" customHeight="1" x14ac:dyDescent="0.25">
      <c r="A5" s="168" t="s">
        <v>458</v>
      </c>
      <c r="B5" s="169"/>
      <c r="C5" s="128">
        <v>2026</v>
      </c>
    </row>
    <row r="6" spans="1:3" x14ac:dyDescent="0.25">
      <c r="A6" s="36" t="s">
        <v>475</v>
      </c>
      <c r="B6" s="13"/>
      <c r="C6" s="62">
        <v>5769457354.1500006</v>
      </c>
    </row>
    <row r="7" spans="1:3" x14ac:dyDescent="0.25">
      <c r="A7" s="20"/>
      <c r="B7" s="14"/>
      <c r="C7" s="78"/>
    </row>
    <row r="8" spans="1:3" x14ac:dyDescent="0.25">
      <c r="A8" s="30" t="s">
        <v>476</v>
      </c>
      <c r="B8" s="21"/>
      <c r="C8" s="79">
        <f>SUM(C9:C29)</f>
        <v>862422572.92000008</v>
      </c>
    </row>
    <row r="9" spans="1:3" x14ac:dyDescent="0.25">
      <c r="A9" s="37">
        <v>2.1</v>
      </c>
      <c r="B9" s="22" t="s">
        <v>141</v>
      </c>
      <c r="C9" s="123">
        <v>0</v>
      </c>
    </row>
    <row r="10" spans="1:3" x14ac:dyDescent="0.25">
      <c r="A10" s="37">
        <v>2.2000000000000002</v>
      </c>
      <c r="B10" s="22" t="s">
        <v>138</v>
      </c>
      <c r="C10" s="123">
        <v>0</v>
      </c>
    </row>
    <row r="11" spans="1:3" x14ac:dyDescent="0.25">
      <c r="A11" s="38">
        <v>2.2999999999999998</v>
      </c>
      <c r="B11" s="23" t="s">
        <v>302</v>
      </c>
      <c r="C11" s="123">
        <v>5617698.5600000005</v>
      </c>
    </row>
    <row r="12" spans="1:3" x14ac:dyDescent="0.25">
      <c r="A12" s="38">
        <v>2.4</v>
      </c>
      <c r="B12" s="23" t="s">
        <v>303</v>
      </c>
      <c r="C12" s="123">
        <v>81565.56</v>
      </c>
    </row>
    <row r="13" spans="1:3" x14ac:dyDescent="0.25">
      <c r="A13" s="38">
        <v>2.5</v>
      </c>
      <c r="B13" s="23" t="s">
        <v>304</v>
      </c>
      <c r="C13" s="123">
        <v>0</v>
      </c>
    </row>
    <row r="14" spans="1:3" x14ac:dyDescent="0.25">
      <c r="A14" s="38">
        <v>2.6</v>
      </c>
      <c r="B14" s="23" t="s">
        <v>305</v>
      </c>
      <c r="C14" s="123">
        <v>3552201.6</v>
      </c>
    </row>
    <row r="15" spans="1:3" x14ac:dyDescent="0.25">
      <c r="A15" s="38">
        <v>2.7</v>
      </c>
      <c r="B15" s="23" t="s">
        <v>306</v>
      </c>
      <c r="C15" s="123">
        <v>0</v>
      </c>
    </row>
    <row r="16" spans="1:3" x14ac:dyDescent="0.25">
      <c r="A16" s="38">
        <v>2.8</v>
      </c>
      <c r="B16" s="23" t="s">
        <v>307</v>
      </c>
      <c r="C16" s="123">
        <v>5037885.72</v>
      </c>
    </row>
    <row r="17" spans="1:3" x14ac:dyDescent="0.25">
      <c r="A17" s="38">
        <v>2.9</v>
      </c>
      <c r="B17" s="23" t="s">
        <v>309</v>
      </c>
      <c r="C17" s="123">
        <v>0</v>
      </c>
    </row>
    <row r="18" spans="1:3" x14ac:dyDescent="0.25">
      <c r="A18" s="38" t="s">
        <v>477</v>
      </c>
      <c r="B18" s="23" t="s">
        <v>478</v>
      </c>
      <c r="C18" s="123">
        <v>0</v>
      </c>
    </row>
    <row r="19" spans="1:3" x14ac:dyDescent="0.25">
      <c r="A19" s="38" t="s">
        <v>479</v>
      </c>
      <c r="B19" s="23" t="s">
        <v>315</v>
      </c>
      <c r="C19" s="123">
        <v>0</v>
      </c>
    </row>
    <row r="20" spans="1:3" x14ac:dyDescent="0.25">
      <c r="A20" s="38" t="s">
        <v>480</v>
      </c>
      <c r="B20" s="23" t="s">
        <v>481</v>
      </c>
      <c r="C20" s="123">
        <v>609444557.60000002</v>
      </c>
    </row>
    <row r="21" spans="1:3" x14ac:dyDescent="0.25">
      <c r="A21" s="38" t="s">
        <v>482</v>
      </c>
      <c r="B21" s="23" t="s">
        <v>483</v>
      </c>
      <c r="C21" s="123">
        <v>12606663.380000001</v>
      </c>
    </row>
    <row r="22" spans="1:3" x14ac:dyDescent="0.25">
      <c r="A22" s="38" t="s">
        <v>484</v>
      </c>
      <c r="B22" s="23" t="s">
        <v>485</v>
      </c>
      <c r="C22" s="123">
        <v>0</v>
      </c>
    </row>
    <row r="23" spans="1:3" x14ac:dyDescent="0.25">
      <c r="A23" s="38" t="s">
        <v>486</v>
      </c>
      <c r="B23" s="23" t="s">
        <v>487</v>
      </c>
      <c r="C23" s="123">
        <v>0</v>
      </c>
    </row>
    <row r="24" spans="1:3" x14ac:dyDescent="0.25">
      <c r="A24" s="38" t="s">
        <v>488</v>
      </c>
      <c r="B24" s="23" t="s">
        <v>489</v>
      </c>
      <c r="C24" s="123">
        <v>0</v>
      </c>
    </row>
    <row r="25" spans="1:3" x14ac:dyDescent="0.25">
      <c r="A25" s="38" t="s">
        <v>490</v>
      </c>
      <c r="B25" s="23" t="s">
        <v>491</v>
      </c>
      <c r="C25" s="123">
        <v>0</v>
      </c>
    </row>
    <row r="26" spans="1:3" x14ac:dyDescent="0.25">
      <c r="A26" s="38" t="s">
        <v>492</v>
      </c>
      <c r="B26" s="23" t="s">
        <v>493</v>
      </c>
      <c r="C26" s="123">
        <v>0</v>
      </c>
    </row>
    <row r="27" spans="1:3" x14ac:dyDescent="0.25">
      <c r="A27" s="38" t="s">
        <v>494</v>
      </c>
      <c r="B27" s="23" t="s">
        <v>495</v>
      </c>
      <c r="C27" s="123">
        <v>226082000.5</v>
      </c>
    </row>
    <row r="28" spans="1:3" x14ac:dyDescent="0.25">
      <c r="A28" s="38" t="s">
        <v>496</v>
      </c>
      <c r="B28" s="23" t="s">
        <v>497</v>
      </c>
      <c r="C28" s="123">
        <v>0</v>
      </c>
    </row>
    <row r="29" spans="1:3" x14ac:dyDescent="0.25">
      <c r="A29" s="38" t="s">
        <v>498</v>
      </c>
      <c r="B29" s="22" t="s">
        <v>499</v>
      </c>
      <c r="C29" s="123">
        <v>0</v>
      </c>
    </row>
    <row r="30" spans="1:3" x14ac:dyDescent="0.25">
      <c r="A30" s="20"/>
      <c r="B30" s="24"/>
      <c r="C30" s="124"/>
    </row>
    <row r="31" spans="1:3" x14ac:dyDescent="0.25">
      <c r="A31" s="39" t="s">
        <v>500</v>
      </c>
      <c r="B31" s="25"/>
      <c r="C31" s="125">
        <f>SUM(C32:C38)</f>
        <v>65865167.57</v>
      </c>
    </row>
    <row r="32" spans="1:3" x14ac:dyDescent="0.25">
      <c r="A32" s="38" t="s">
        <v>501</v>
      </c>
      <c r="B32" s="23" t="s">
        <v>210</v>
      </c>
      <c r="C32" s="123">
        <v>59985710.200000003</v>
      </c>
    </row>
    <row r="33" spans="1:3" x14ac:dyDescent="0.25">
      <c r="A33" s="38" t="s">
        <v>502</v>
      </c>
      <c r="B33" s="23" t="s">
        <v>219</v>
      </c>
      <c r="C33" s="123">
        <v>0</v>
      </c>
    </row>
    <row r="34" spans="1:3" x14ac:dyDescent="0.25">
      <c r="A34" s="38" t="s">
        <v>503</v>
      </c>
      <c r="B34" s="23" t="s">
        <v>222</v>
      </c>
      <c r="C34" s="123">
        <v>0</v>
      </c>
    </row>
    <row r="35" spans="1:3" x14ac:dyDescent="0.25">
      <c r="A35" s="38" t="s">
        <v>504</v>
      </c>
      <c r="B35" s="23" t="s">
        <v>228</v>
      </c>
      <c r="C35" s="123">
        <v>0</v>
      </c>
    </row>
    <row r="36" spans="1:3" x14ac:dyDescent="0.25">
      <c r="A36" s="38" t="s">
        <v>505</v>
      </c>
      <c r="B36" s="23" t="s">
        <v>238</v>
      </c>
      <c r="C36" s="123">
        <v>5879457.3700000001</v>
      </c>
    </row>
    <row r="37" spans="1:3" x14ac:dyDescent="0.25">
      <c r="A37" s="38" t="s">
        <v>506</v>
      </c>
      <c r="B37" s="23" t="s">
        <v>507</v>
      </c>
      <c r="C37" s="123">
        <v>0</v>
      </c>
    </row>
    <row r="38" spans="1:3" x14ac:dyDescent="0.25">
      <c r="A38" s="38" t="s">
        <v>508</v>
      </c>
      <c r="B38" s="22" t="s">
        <v>509</v>
      </c>
      <c r="C38" s="123">
        <v>0</v>
      </c>
    </row>
    <row r="39" spans="1:3" x14ac:dyDescent="0.25">
      <c r="A39" s="20"/>
      <c r="B39" s="26"/>
      <c r="C39" s="80"/>
    </row>
    <row r="40" spans="1:3" x14ac:dyDescent="0.25">
      <c r="A40" s="27" t="s">
        <v>510</v>
      </c>
      <c r="B40" s="13"/>
      <c r="C40" s="81">
        <f>C6-C8+C31</f>
        <v>4972899948.8000002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515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26d8f230-04a8-4572-bcc9-eacbdb4f2af7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b8eb894d-f5b0-4dcc-aa34-7efddf002af0"/>
  </ds:schemaRefs>
</ds:datastoreItem>
</file>

<file path=customXml/itemProps2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Tesorería  Control Financiero</cp:lastModifiedBy>
  <cp:revision/>
  <cp:lastPrinted>2026-01-28T21:15:43Z</cp:lastPrinted>
  <dcterms:created xsi:type="dcterms:W3CDTF">2024-07-17T18:53:12Z</dcterms:created>
  <dcterms:modified xsi:type="dcterms:W3CDTF">2026-10-15T16:43:35Z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